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91" activeTab="2"/>
  </bookViews>
  <sheets>
    <sheet name="Расходы" sheetId="1" r:id="rId1"/>
    <sheet name="Доходы" sheetId="2" r:id="rId2"/>
    <sheet name="ДДС" sheetId="3" r:id="rId3"/>
  </sheets>
  <definedNames/>
  <calcPr fullCalcOnLoad="1"/>
</workbook>
</file>

<file path=xl/sharedStrings.xml><?xml version="1.0" encoding="utf-8"?>
<sst xmlns="http://schemas.openxmlformats.org/spreadsheetml/2006/main" count="282" uniqueCount="81">
  <si>
    <t xml:space="preserve">1 год </t>
  </si>
  <si>
    <t xml:space="preserve">2 год </t>
  </si>
  <si>
    <t xml:space="preserve">3 год </t>
  </si>
  <si>
    <t xml:space="preserve">4 год </t>
  </si>
  <si>
    <t xml:space="preserve">5 год </t>
  </si>
  <si>
    <t>1 месяц</t>
  </si>
  <si>
    <t>2 месяц</t>
  </si>
  <si>
    <t>3 месяц</t>
  </si>
  <si>
    <t>4 месяц</t>
  </si>
  <si>
    <t>5 месяц</t>
  </si>
  <si>
    <t>6 месяц</t>
  </si>
  <si>
    <t>7 месяц</t>
  </si>
  <si>
    <t>8 месяц</t>
  </si>
  <si>
    <t>9 месяц</t>
  </si>
  <si>
    <t>10 месяц</t>
  </si>
  <si>
    <t>11 месяц</t>
  </si>
  <si>
    <t>12 месяц</t>
  </si>
  <si>
    <t>Вид расхода</t>
  </si>
  <si>
    <t>Расход</t>
  </si>
  <si>
    <t>Телефон, интернет</t>
  </si>
  <si>
    <t>Аренда, уборка</t>
  </si>
  <si>
    <t>Расходы по офису</t>
  </si>
  <si>
    <t>Бухгалтерия</t>
  </si>
  <si>
    <t>Реклама</t>
  </si>
  <si>
    <t>доходы (выручка, результаты продаж)</t>
  </si>
  <si>
    <t>Разработка сайта</t>
  </si>
  <si>
    <t>Кол-во новых сайтов</t>
  </si>
  <si>
    <t>Поддержка</t>
  </si>
  <si>
    <t>Анализ потоков денежных средств (ДДС)</t>
  </si>
  <si>
    <t>(Сash Flows, CF)</t>
  </si>
  <si>
    <t>приток денежных средств</t>
  </si>
  <si>
    <t>нарастающим итогом</t>
  </si>
  <si>
    <t>расходы</t>
  </si>
  <si>
    <t>Хостинг</t>
  </si>
  <si>
    <t>Социальный налог</t>
  </si>
  <si>
    <t>Разовые расходы</t>
  </si>
  <si>
    <t>Постоянные расходы</t>
  </si>
  <si>
    <t>Итого за разработку сайтов (ср)</t>
  </si>
  <si>
    <t>Ведение рекламы</t>
  </si>
  <si>
    <t>Кол-во клиентов на рекламу</t>
  </si>
  <si>
    <t>Количество клиентов на продвиженние</t>
  </si>
  <si>
    <t>Продвижение</t>
  </si>
  <si>
    <t>%</t>
  </si>
  <si>
    <t>Кол-во клиентов на допработы</t>
  </si>
  <si>
    <t>Разработка сайтов</t>
  </si>
  <si>
    <t>Реклама и продвижение</t>
  </si>
  <si>
    <t>подготовка</t>
  </si>
  <si>
    <t>на момент открытия</t>
  </si>
  <si>
    <t>Продажи</t>
  </si>
  <si>
    <t>Доходы</t>
  </si>
  <si>
    <t>Расходы</t>
  </si>
  <si>
    <t>Технический результат</t>
  </si>
  <si>
    <t>Доходы нарастающим итогом минус расходы нарастающим итогом (окупаемость)</t>
  </si>
  <si>
    <t>Остаток денежных средств после уплаты налогов на доход</t>
  </si>
  <si>
    <t>Остаток денежных средств, доходы минус расходы</t>
  </si>
  <si>
    <t>Налоги</t>
  </si>
  <si>
    <t>Налоги наростающим итогом</t>
  </si>
  <si>
    <t>Регистрация компании</t>
  </si>
  <si>
    <t>Подготовка инфраструктуры</t>
  </si>
  <si>
    <t>руб</t>
  </si>
  <si>
    <t>Итого расходы (РУБ)</t>
  </si>
  <si>
    <t>Доходы-расходы (6%)</t>
  </si>
  <si>
    <t>Чистая прибыль (накопительная) к распределению после налога (19%)</t>
  </si>
  <si>
    <t>Создание сайта студии</t>
  </si>
  <si>
    <t>Прибыльная студия WebCanape</t>
  </si>
  <si>
    <t>Доход</t>
  </si>
  <si>
    <t>1 год</t>
  </si>
  <si>
    <t>2 год</t>
  </si>
  <si>
    <t>3 год</t>
  </si>
  <si>
    <t>Прибыльная веб-студия</t>
  </si>
  <si>
    <t>Оборудование рабочего места</t>
  </si>
  <si>
    <t>Руководитель</t>
  </si>
  <si>
    <t>Штатных сотрудников</t>
  </si>
  <si>
    <t>Средняя ставка специалиста</t>
  </si>
  <si>
    <t>Премиальный фонд</t>
  </si>
  <si>
    <t>ФОТ →</t>
  </si>
  <si>
    <t>Количество клиентов на хостинг</t>
  </si>
  <si>
    <t>Услуги хостинга</t>
  </si>
  <si>
    <t>Переменные расходы (отчисления, лицензии, фриланс, премии)</t>
  </si>
  <si>
    <t>Инструменты (CRM и др)</t>
  </si>
  <si>
    <t>Всего создано сайтов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</si>
</sst>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0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8">
    <font>
      <sz val="11"/>
      <color indexed="8"/>
      <name val="Calibri"/>
      <family val="2"/>
    </font>
    <font>
      <sz val="10"/>
      <name val="Arial"/>
      <family val="0"/>
    </font>
    <font>
      <b/>
      <sz val="11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28"/>
      <name val="Calibri"/>
      <family val="2"/>
    </font>
    <font>
      <sz val="11"/>
      <color indexed="56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3" fillId="34" borderId="0" xfId="0" applyFont="1" applyFill="1" applyAlignment="1">
      <alignment/>
    </xf>
    <xf numFmtId="0" fontId="0" fillId="34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9" fontId="4" fillId="0" borderId="0" xfId="0" applyNumberFormat="1" applyFont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" fontId="6" fillId="0" borderId="0" xfId="0" applyNumberFormat="1" applyFont="1" applyAlignment="1">
      <alignment/>
    </xf>
    <xf numFmtId="0" fontId="0" fillId="34" borderId="0" xfId="0" applyFill="1" applyBorder="1" applyAlignment="1">
      <alignment/>
    </xf>
    <xf numFmtId="0" fontId="8" fillId="0" borderId="0" xfId="0" applyFont="1" applyAlignment="1">
      <alignment/>
    </xf>
    <xf numFmtId="0" fontId="0" fillId="0" borderId="12" xfId="0" applyFont="1" applyBorder="1" applyAlignment="1">
      <alignment/>
    </xf>
    <xf numFmtId="0" fontId="11" fillId="0" borderId="0" xfId="0" applyFont="1" applyAlignment="1">
      <alignment/>
    </xf>
    <xf numFmtId="0" fontId="0" fillId="0" borderId="13" xfId="0" applyFont="1" applyBorder="1" applyAlignment="1">
      <alignment horizontal="center" vertical="center"/>
    </xf>
    <xf numFmtId="0" fontId="2" fillId="34" borderId="0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0" fontId="0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ill="1" applyBorder="1" applyAlignment="1">
      <alignment/>
    </xf>
    <xf numFmtId="0" fontId="3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9" fontId="3" fillId="0" borderId="0" xfId="0" applyNumberFormat="1" applyFont="1" applyAlignment="1">
      <alignment/>
    </xf>
    <xf numFmtId="9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1" fontId="5" fillId="0" borderId="0" xfId="0" applyNumberFormat="1" applyFont="1" applyAlignment="1">
      <alignment/>
    </xf>
    <xf numFmtId="0" fontId="9" fillId="0" borderId="0" xfId="0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" fontId="5" fillId="0" borderId="0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6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0" fillId="6" borderId="0" xfId="0" applyFont="1" applyFill="1" applyBorder="1" applyAlignment="1">
      <alignment/>
    </xf>
    <xf numFmtId="0" fontId="0" fillId="6" borderId="0" xfId="0" applyFill="1" applyAlignment="1">
      <alignment/>
    </xf>
    <xf numFmtId="0" fontId="4" fillId="6" borderId="0" xfId="0" applyFont="1" applyFill="1" applyBorder="1" applyAlignment="1">
      <alignment/>
    </xf>
    <xf numFmtId="0" fontId="9" fillId="6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3" fillId="34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1" fontId="10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0" fillId="0" borderId="14" xfId="0" applyFont="1" applyBorder="1" applyAlignment="1">
      <alignment wrapText="1"/>
    </xf>
    <xf numFmtId="0" fontId="8" fillId="6" borderId="0" xfId="0" applyFont="1" applyFill="1" applyBorder="1" applyAlignment="1">
      <alignment/>
    </xf>
    <xf numFmtId="0" fontId="47" fillId="6" borderId="19" xfId="0" applyFont="1" applyFill="1" applyBorder="1" applyAlignment="1">
      <alignment/>
    </xf>
    <xf numFmtId="0" fontId="47" fillId="6" borderId="0" xfId="0" applyFont="1" applyFill="1" applyBorder="1" applyAlignment="1">
      <alignment/>
    </xf>
    <xf numFmtId="0" fontId="47" fillId="6" borderId="0" xfId="0" applyFont="1" applyFill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1" fontId="7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0" fontId="3" fillId="6" borderId="0" xfId="0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1" fontId="3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9" fontId="0" fillId="0" borderId="0" xfId="0" applyNumberFormat="1" applyFont="1" applyFill="1" applyBorder="1" applyAlignment="1">
      <alignment horizontal="right"/>
    </xf>
    <xf numFmtId="0" fontId="5" fillId="0" borderId="12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0" fillId="34" borderId="0" xfId="0" applyFont="1" applyFill="1" applyBorder="1" applyAlignment="1">
      <alignment horizontal="left"/>
    </xf>
    <xf numFmtId="0" fontId="0" fillId="0" borderId="13" xfId="0" applyFont="1" applyBorder="1" applyAlignment="1">
      <alignment horizontal="center" vertical="center"/>
    </xf>
    <xf numFmtId="0" fontId="2" fillId="34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4700B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004586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42"/>
  <sheetViews>
    <sheetView zoomScalePageLayoutView="0" workbookViewId="0" topLeftCell="A1">
      <pane xSplit="7" topLeftCell="H1" activePane="topRight" state="frozen"/>
      <selection pane="topLeft" activeCell="A1" sqref="A1"/>
      <selection pane="topRight" activeCell="F26" sqref="F26"/>
    </sheetView>
  </sheetViews>
  <sheetFormatPr defaultColWidth="9.140625" defaultRowHeight="15"/>
  <cols>
    <col min="1" max="1" width="3.8515625" style="0" customWidth="1"/>
    <col min="2" max="2" width="29.57421875" style="0" customWidth="1"/>
    <col min="3" max="3" width="7.28125" style="0" customWidth="1"/>
    <col min="4" max="4" width="9.8515625" style="0" customWidth="1"/>
    <col min="5" max="5" width="10.00390625" style="0" customWidth="1"/>
    <col min="6" max="6" width="9.00390625" style="0" customWidth="1"/>
    <col min="7" max="7" width="4.57421875" style="0" customWidth="1"/>
    <col min="8" max="8" width="11.421875" style="0" customWidth="1"/>
    <col min="9" max="9" width="9.28125" style="0" customWidth="1"/>
    <col min="10" max="19" width="8.7109375" style="0" customWidth="1"/>
    <col min="20" max="20" width="10.140625" style="0" customWidth="1"/>
  </cols>
  <sheetData>
    <row r="1" spans="1:68" ht="15">
      <c r="A1" s="85" t="s">
        <v>69</v>
      </c>
      <c r="B1" s="85"/>
      <c r="C1" s="85"/>
      <c r="D1" s="85"/>
      <c r="E1" s="85"/>
      <c r="F1" s="85"/>
      <c r="G1" s="85"/>
      <c r="H1" s="23"/>
      <c r="I1" s="82" t="s">
        <v>0</v>
      </c>
      <c r="J1" s="1"/>
      <c r="K1" s="1"/>
      <c r="L1" s="1"/>
      <c r="M1" s="1"/>
      <c r="N1" s="1"/>
      <c r="O1" s="1"/>
      <c r="P1" s="1"/>
      <c r="Q1" s="1"/>
      <c r="R1" s="1"/>
      <c r="S1" s="1"/>
      <c r="T1" s="28"/>
      <c r="U1" s="83" t="s">
        <v>1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82" t="s">
        <v>2</v>
      </c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82" t="s">
        <v>3</v>
      </c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 t="s">
        <v>4</v>
      </c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68" ht="15">
      <c r="A2" s="85"/>
      <c r="B2" s="85"/>
      <c r="C2" s="85"/>
      <c r="D2" s="85"/>
      <c r="E2" s="85"/>
      <c r="F2" s="85"/>
      <c r="G2" s="85"/>
      <c r="H2" s="23" t="s">
        <v>46</v>
      </c>
      <c r="I2" s="1" t="s">
        <v>5</v>
      </c>
      <c r="J2" s="1" t="s">
        <v>6</v>
      </c>
      <c r="K2" s="1" t="s">
        <v>7</v>
      </c>
      <c r="L2" s="1" t="s">
        <v>8</v>
      </c>
      <c r="M2" s="1" t="s">
        <v>9</v>
      </c>
      <c r="N2" s="1" t="s">
        <v>10</v>
      </c>
      <c r="O2" s="1" t="s">
        <v>11</v>
      </c>
      <c r="P2" s="1" t="s">
        <v>12</v>
      </c>
      <c r="Q2" s="1" t="s">
        <v>13</v>
      </c>
      <c r="R2" s="1" t="s">
        <v>14</v>
      </c>
      <c r="S2" s="1" t="s">
        <v>15</v>
      </c>
      <c r="T2" s="28" t="s">
        <v>16</v>
      </c>
      <c r="U2" s="2" t="s">
        <v>5</v>
      </c>
      <c r="V2" s="1" t="s">
        <v>6</v>
      </c>
      <c r="W2" s="1" t="s">
        <v>7</v>
      </c>
      <c r="X2" s="1" t="s">
        <v>8</v>
      </c>
      <c r="Y2" s="1" t="s">
        <v>9</v>
      </c>
      <c r="Z2" s="1" t="s">
        <v>10</v>
      </c>
      <c r="AA2" s="1" t="s">
        <v>11</v>
      </c>
      <c r="AB2" s="1" t="s">
        <v>12</v>
      </c>
      <c r="AC2" s="1" t="s">
        <v>13</v>
      </c>
      <c r="AD2" s="1" t="s">
        <v>14</v>
      </c>
      <c r="AE2" s="1" t="s">
        <v>15</v>
      </c>
      <c r="AF2" s="1" t="s">
        <v>16</v>
      </c>
      <c r="AG2" s="1" t="s">
        <v>5</v>
      </c>
      <c r="AH2" s="1" t="s">
        <v>6</v>
      </c>
      <c r="AI2" s="1" t="s">
        <v>7</v>
      </c>
      <c r="AJ2" s="1" t="s">
        <v>8</v>
      </c>
      <c r="AK2" s="1" t="s">
        <v>9</v>
      </c>
      <c r="AL2" s="1" t="s">
        <v>10</v>
      </c>
      <c r="AM2" s="1" t="s">
        <v>11</v>
      </c>
      <c r="AN2" s="1" t="s">
        <v>12</v>
      </c>
      <c r="AO2" s="1" t="s">
        <v>13</v>
      </c>
      <c r="AP2" s="1" t="s">
        <v>14</v>
      </c>
      <c r="AQ2" s="1" t="s">
        <v>15</v>
      </c>
      <c r="AR2" s="1" t="s">
        <v>16</v>
      </c>
      <c r="AS2" s="1" t="s">
        <v>5</v>
      </c>
      <c r="AT2" s="1" t="s">
        <v>6</v>
      </c>
      <c r="AU2" s="1" t="s">
        <v>7</v>
      </c>
      <c r="AV2" s="1" t="s">
        <v>8</v>
      </c>
      <c r="AW2" s="1" t="s">
        <v>9</v>
      </c>
      <c r="AX2" s="1" t="s">
        <v>10</v>
      </c>
      <c r="AY2" s="1" t="s">
        <v>11</v>
      </c>
      <c r="AZ2" s="1" t="s">
        <v>12</v>
      </c>
      <c r="BA2" s="1" t="s">
        <v>13</v>
      </c>
      <c r="BB2" s="1" t="s">
        <v>14</v>
      </c>
      <c r="BC2" s="1" t="s">
        <v>15</v>
      </c>
      <c r="BD2" s="1" t="s">
        <v>16</v>
      </c>
      <c r="BE2" s="1" t="s">
        <v>5</v>
      </c>
      <c r="BF2" s="1" t="s">
        <v>6</v>
      </c>
      <c r="BG2" s="1" t="s">
        <v>7</v>
      </c>
      <c r="BH2" s="1" t="s">
        <v>8</v>
      </c>
      <c r="BI2" s="1" t="s">
        <v>9</v>
      </c>
      <c r="BJ2" s="1" t="s">
        <v>10</v>
      </c>
      <c r="BK2" s="1" t="s">
        <v>11</v>
      </c>
      <c r="BL2" s="1" t="s">
        <v>12</v>
      </c>
      <c r="BM2" s="1" t="s">
        <v>13</v>
      </c>
      <c r="BN2" s="1" t="s">
        <v>14</v>
      </c>
      <c r="BO2" s="1" t="s">
        <v>15</v>
      </c>
      <c r="BP2" s="1" t="s">
        <v>16</v>
      </c>
    </row>
    <row r="3" spans="1:20" ht="15">
      <c r="A3" s="3"/>
      <c r="B3" s="3"/>
      <c r="C3" s="3"/>
      <c r="D3" s="76" t="s">
        <v>66</v>
      </c>
      <c r="E3" s="76" t="s">
        <v>67</v>
      </c>
      <c r="F3" s="76" t="s">
        <v>68</v>
      </c>
      <c r="G3" s="3"/>
      <c r="H3" s="3"/>
      <c r="I3" s="3"/>
      <c r="J3" s="3"/>
      <c r="K3" s="3"/>
      <c r="L3" s="4"/>
      <c r="M3" s="4"/>
      <c r="N3" s="4"/>
      <c r="O3" s="4"/>
      <c r="P3" s="4"/>
      <c r="Q3" s="4"/>
      <c r="R3" s="4"/>
      <c r="S3" s="4"/>
      <c r="T3" s="29"/>
    </row>
    <row r="4" spans="1:20" s="6" customFormat="1" ht="15">
      <c r="A4" s="5" t="s">
        <v>17</v>
      </c>
      <c r="B4" s="6" t="s">
        <v>18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4"/>
    </row>
    <row r="5" spans="2:20" ht="15">
      <c r="B5" s="14"/>
      <c r="D5" s="15"/>
      <c r="E5" s="15"/>
      <c r="F5" s="15"/>
      <c r="T5" s="3"/>
    </row>
    <row r="6" spans="1:20" s="7" customFormat="1" ht="15">
      <c r="A6" s="86" t="s">
        <v>64</v>
      </c>
      <c r="B6" s="86"/>
      <c r="C6" s="86"/>
      <c r="D6" s="86"/>
      <c r="E6" s="86"/>
      <c r="F6" s="86"/>
      <c r="G6" s="86"/>
      <c r="H6" s="24"/>
      <c r="T6" s="55"/>
    </row>
    <row r="7" spans="1:20" s="78" customFormat="1" ht="15">
      <c r="A7" s="77"/>
      <c r="B7" s="77"/>
      <c r="C7" s="77"/>
      <c r="D7" s="77"/>
      <c r="E7" s="77"/>
      <c r="F7" s="77"/>
      <c r="G7" s="77"/>
      <c r="H7" s="77"/>
      <c r="T7" s="44"/>
    </row>
    <row r="8" spans="1:44" s="78" customFormat="1" ht="15">
      <c r="A8" s="77"/>
      <c r="B8" s="40" t="s">
        <v>72</v>
      </c>
      <c r="C8" s="77"/>
      <c r="D8" s="77"/>
      <c r="E8" s="77"/>
      <c r="F8" s="77"/>
      <c r="G8" s="77"/>
      <c r="H8" s="79">
        <v>1</v>
      </c>
      <c r="I8" s="79">
        <v>1</v>
      </c>
      <c r="J8" s="79">
        <v>1</v>
      </c>
      <c r="K8" s="79">
        <v>1</v>
      </c>
      <c r="L8" s="79">
        <v>2</v>
      </c>
      <c r="M8" s="79">
        <v>2</v>
      </c>
      <c r="N8" s="79">
        <v>2</v>
      </c>
      <c r="O8" s="79">
        <v>3</v>
      </c>
      <c r="P8" s="79">
        <v>3</v>
      </c>
      <c r="Q8" s="79">
        <v>3</v>
      </c>
      <c r="R8" s="79">
        <v>4</v>
      </c>
      <c r="S8" s="79">
        <v>4</v>
      </c>
      <c r="T8" s="79">
        <v>4</v>
      </c>
      <c r="U8" s="78">
        <v>4</v>
      </c>
      <c r="V8" s="78">
        <v>5</v>
      </c>
      <c r="W8" s="78">
        <v>5</v>
      </c>
      <c r="X8" s="78">
        <v>6</v>
      </c>
      <c r="Y8" s="78">
        <v>6</v>
      </c>
      <c r="Z8" s="78">
        <v>7</v>
      </c>
      <c r="AA8" s="78">
        <v>7</v>
      </c>
      <c r="AB8" s="78">
        <v>8</v>
      </c>
      <c r="AC8" s="78">
        <v>8</v>
      </c>
      <c r="AD8" s="78">
        <v>8</v>
      </c>
      <c r="AE8" s="78">
        <v>8</v>
      </c>
      <c r="AF8" s="78">
        <v>9</v>
      </c>
      <c r="AG8" s="78">
        <v>9</v>
      </c>
      <c r="AH8" s="78">
        <v>9</v>
      </c>
      <c r="AI8" s="78">
        <v>10</v>
      </c>
      <c r="AJ8" s="78">
        <v>10</v>
      </c>
      <c r="AK8" s="78">
        <v>12</v>
      </c>
      <c r="AL8" s="78">
        <v>12</v>
      </c>
      <c r="AM8" s="78">
        <v>12</v>
      </c>
      <c r="AN8" s="78">
        <v>14</v>
      </c>
      <c r="AO8" s="78">
        <v>14</v>
      </c>
      <c r="AP8" s="78">
        <v>14</v>
      </c>
      <c r="AQ8" s="78">
        <v>14</v>
      </c>
      <c r="AR8" s="78">
        <v>14</v>
      </c>
    </row>
    <row r="9" spans="1:68" ht="15">
      <c r="A9" s="3"/>
      <c r="D9" s="9"/>
      <c r="E9" s="9"/>
      <c r="F9" s="9"/>
      <c r="I9" s="1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</row>
    <row r="10" spans="1:68" ht="15">
      <c r="A10" s="84" t="s">
        <v>35</v>
      </c>
      <c r="B10" s="84"/>
      <c r="C10" s="84"/>
      <c r="D10" s="84"/>
      <c r="E10" s="84"/>
      <c r="F10" s="84"/>
      <c r="G10" s="84"/>
      <c r="H10" s="25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</row>
    <row r="11" spans="1:68" ht="15">
      <c r="A11" s="3"/>
      <c r="B11" t="s">
        <v>57</v>
      </c>
      <c r="D11" s="9"/>
      <c r="E11" s="9"/>
      <c r="F11" s="9"/>
      <c r="H11" s="31">
        <v>10000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</row>
    <row r="12" spans="1:68" ht="15">
      <c r="A12" s="3"/>
      <c r="B12" t="s">
        <v>63</v>
      </c>
      <c r="D12" s="9"/>
      <c r="E12" s="9"/>
      <c r="F12" s="9"/>
      <c r="H12" s="31">
        <v>30000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>
        <v>80000</v>
      </c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</row>
    <row r="13" spans="1:68" ht="15">
      <c r="A13" s="3"/>
      <c r="B13" t="s">
        <v>58</v>
      </c>
      <c r="D13" s="9"/>
      <c r="E13" s="9"/>
      <c r="F13" s="9"/>
      <c r="H13" s="31">
        <v>30000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</row>
    <row r="14" spans="1:68" ht="15">
      <c r="A14" s="3"/>
      <c r="B14" t="s">
        <v>70</v>
      </c>
      <c r="D14" s="36">
        <v>50000</v>
      </c>
      <c r="E14" s="36">
        <v>60000</v>
      </c>
      <c r="F14" s="36">
        <v>60000</v>
      </c>
      <c r="H14" s="31">
        <f aca="true" t="shared" si="0" ref="H14:T14">(H8-G8)*$D$14</f>
        <v>50000</v>
      </c>
      <c r="I14" s="31">
        <f t="shared" si="0"/>
        <v>0</v>
      </c>
      <c r="J14" s="31">
        <f t="shared" si="0"/>
        <v>0</v>
      </c>
      <c r="K14" s="31">
        <f t="shared" si="0"/>
        <v>0</v>
      </c>
      <c r="L14" s="31">
        <f t="shared" si="0"/>
        <v>50000</v>
      </c>
      <c r="M14" s="31">
        <f t="shared" si="0"/>
        <v>0</v>
      </c>
      <c r="N14" s="31">
        <f t="shared" si="0"/>
        <v>0</v>
      </c>
      <c r="O14" s="31">
        <f t="shared" si="0"/>
        <v>50000</v>
      </c>
      <c r="P14" s="31">
        <f t="shared" si="0"/>
        <v>0</v>
      </c>
      <c r="Q14" s="31">
        <f t="shared" si="0"/>
        <v>0</v>
      </c>
      <c r="R14" s="31">
        <f t="shared" si="0"/>
        <v>50000</v>
      </c>
      <c r="S14" s="31">
        <f t="shared" si="0"/>
        <v>0</v>
      </c>
      <c r="T14" s="31">
        <f t="shared" si="0"/>
        <v>0</v>
      </c>
      <c r="U14" s="31">
        <f>(U8-T8)*$E$14</f>
        <v>0</v>
      </c>
      <c r="V14" s="31">
        <f aca="true" t="shared" si="1" ref="V14:AF14">(V8-U8)*$E$14</f>
        <v>60000</v>
      </c>
      <c r="W14" s="31">
        <f t="shared" si="1"/>
        <v>0</v>
      </c>
      <c r="X14" s="31">
        <f t="shared" si="1"/>
        <v>60000</v>
      </c>
      <c r="Y14" s="31">
        <f t="shared" si="1"/>
        <v>0</v>
      </c>
      <c r="Z14" s="31">
        <f t="shared" si="1"/>
        <v>60000</v>
      </c>
      <c r="AA14" s="31">
        <f t="shared" si="1"/>
        <v>0</v>
      </c>
      <c r="AB14" s="31">
        <f t="shared" si="1"/>
        <v>60000</v>
      </c>
      <c r="AC14" s="31">
        <f t="shared" si="1"/>
        <v>0</v>
      </c>
      <c r="AD14" s="31">
        <f t="shared" si="1"/>
        <v>0</v>
      </c>
      <c r="AE14" s="31">
        <f t="shared" si="1"/>
        <v>0</v>
      </c>
      <c r="AF14" s="31">
        <f t="shared" si="1"/>
        <v>60000</v>
      </c>
      <c r="AG14" s="31">
        <f>(AG8-AF8)*$F$14</f>
        <v>0</v>
      </c>
      <c r="AH14" s="31">
        <f aca="true" t="shared" si="2" ref="AH14:AR14">(AH8-AG8)*$F$14</f>
        <v>0</v>
      </c>
      <c r="AI14" s="31">
        <f t="shared" si="2"/>
        <v>60000</v>
      </c>
      <c r="AJ14" s="31">
        <f t="shared" si="2"/>
        <v>0</v>
      </c>
      <c r="AK14" s="31">
        <f t="shared" si="2"/>
        <v>120000</v>
      </c>
      <c r="AL14" s="31">
        <f t="shared" si="2"/>
        <v>0</v>
      </c>
      <c r="AM14" s="31">
        <f t="shared" si="2"/>
        <v>0</v>
      </c>
      <c r="AN14" s="31">
        <f t="shared" si="2"/>
        <v>120000</v>
      </c>
      <c r="AO14" s="31">
        <f t="shared" si="2"/>
        <v>0</v>
      </c>
      <c r="AP14" s="31">
        <f t="shared" si="2"/>
        <v>0</v>
      </c>
      <c r="AQ14" s="31">
        <f t="shared" si="2"/>
        <v>0</v>
      </c>
      <c r="AR14" s="31">
        <f t="shared" si="2"/>
        <v>0</v>
      </c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</row>
    <row r="15" spans="1:68" ht="15">
      <c r="A15" s="3"/>
      <c r="D15" s="9"/>
      <c r="E15" s="9"/>
      <c r="F15" s="9"/>
      <c r="H15" s="32">
        <f>SUM(H11:H14)</f>
        <v>120000</v>
      </c>
      <c r="I15" s="32">
        <f aca="true" t="shared" si="3" ref="I15:T15">SUM(I11:I14)</f>
        <v>0</v>
      </c>
      <c r="J15" s="32">
        <f t="shared" si="3"/>
        <v>0</v>
      </c>
      <c r="K15" s="32">
        <f t="shared" si="3"/>
        <v>0</v>
      </c>
      <c r="L15" s="32">
        <f t="shared" si="3"/>
        <v>50000</v>
      </c>
      <c r="M15" s="32">
        <f t="shared" si="3"/>
        <v>0</v>
      </c>
      <c r="N15" s="32">
        <f t="shared" si="3"/>
        <v>0</v>
      </c>
      <c r="O15" s="32">
        <f t="shared" si="3"/>
        <v>50000</v>
      </c>
      <c r="P15" s="32">
        <f t="shared" si="3"/>
        <v>0</v>
      </c>
      <c r="Q15" s="32">
        <f t="shared" si="3"/>
        <v>0</v>
      </c>
      <c r="R15" s="32">
        <f t="shared" si="3"/>
        <v>50000</v>
      </c>
      <c r="S15" s="32">
        <f t="shared" si="3"/>
        <v>0</v>
      </c>
      <c r="T15" s="32">
        <f t="shared" si="3"/>
        <v>0</v>
      </c>
      <c r="U15" s="32">
        <f aca="true" t="shared" si="4" ref="U15:AR15">SUM(U11:U14)</f>
        <v>80000</v>
      </c>
      <c r="V15" s="32">
        <f t="shared" si="4"/>
        <v>60000</v>
      </c>
      <c r="W15" s="32">
        <f t="shared" si="4"/>
        <v>0</v>
      </c>
      <c r="X15" s="32">
        <f t="shared" si="4"/>
        <v>60000</v>
      </c>
      <c r="Y15" s="32">
        <f t="shared" si="4"/>
        <v>0</v>
      </c>
      <c r="Z15" s="32">
        <f t="shared" si="4"/>
        <v>60000</v>
      </c>
      <c r="AA15" s="32">
        <f t="shared" si="4"/>
        <v>0</v>
      </c>
      <c r="AB15" s="32">
        <f t="shared" si="4"/>
        <v>60000</v>
      </c>
      <c r="AC15" s="32">
        <f t="shared" si="4"/>
        <v>0</v>
      </c>
      <c r="AD15" s="32">
        <f t="shared" si="4"/>
        <v>0</v>
      </c>
      <c r="AE15" s="32">
        <f t="shared" si="4"/>
        <v>0</v>
      </c>
      <c r="AF15" s="32">
        <f t="shared" si="4"/>
        <v>60000</v>
      </c>
      <c r="AG15" s="32">
        <f t="shared" si="4"/>
        <v>0</v>
      </c>
      <c r="AH15" s="32">
        <f t="shared" si="4"/>
        <v>0</v>
      </c>
      <c r="AI15" s="32">
        <f t="shared" si="4"/>
        <v>60000</v>
      </c>
      <c r="AJ15" s="32">
        <f t="shared" si="4"/>
        <v>0</v>
      </c>
      <c r="AK15" s="32">
        <f t="shared" si="4"/>
        <v>120000</v>
      </c>
      <c r="AL15" s="32">
        <f t="shared" si="4"/>
        <v>0</v>
      </c>
      <c r="AM15" s="32">
        <f t="shared" si="4"/>
        <v>0</v>
      </c>
      <c r="AN15" s="32">
        <f t="shared" si="4"/>
        <v>120000</v>
      </c>
      <c r="AO15" s="32">
        <f t="shared" si="4"/>
        <v>0</v>
      </c>
      <c r="AP15" s="32">
        <f t="shared" si="4"/>
        <v>0</v>
      </c>
      <c r="AQ15" s="32">
        <f t="shared" si="4"/>
        <v>0</v>
      </c>
      <c r="AR15" s="32">
        <f t="shared" si="4"/>
        <v>0</v>
      </c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</row>
    <row r="16" spans="1:68" ht="15">
      <c r="A16" s="3"/>
      <c r="D16" s="9"/>
      <c r="E16" s="9"/>
      <c r="F16" s="9"/>
      <c r="H16" s="32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</row>
    <row r="17" spans="1:20" s="8" customFormat="1" ht="15">
      <c r="A17" s="84" t="s">
        <v>36</v>
      </c>
      <c r="B17" s="84"/>
      <c r="C17" s="84"/>
      <c r="D17" s="84"/>
      <c r="E17" s="84"/>
      <c r="F17" s="84"/>
      <c r="G17" s="84"/>
      <c r="H17" s="25"/>
      <c r="T17" s="19"/>
    </row>
    <row r="18" spans="1:68" ht="15">
      <c r="A18" s="3"/>
      <c r="B18" t="s">
        <v>20</v>
      </c>
      <c r="D18" s="36">
        <v>10000</v>
      </c>
      <c r="E18" s="36">
        <v>30000</v>
      </c>
      <c r="F18" s="36">
        <v>80000</v>
      </c>
      <c r="G18" s="30" t="s">
        <v>59</v>
      </c>
      <c r="H18" s="30"/>
      <c r="I18" s="12">
        <f aca="true" t="shared" si="5" ref="I18:T18">$D$18</f>
        <v>10000</v>
      </c>
      <c r="J18" s="12">
        <f t="shared" si="5"/>
        <v>10000</v>
      </c>
      <c r="K18" s="12">
        <f t="shared" si="5"/>
        <v>10000</v>
      </c>
      <c r="L18" s="12">
        <f t="shared" si="5"/>
        <v>10000</v>
      </c>
      <c r="M18" s="12">
        <f t="shared" si="5"/>
        <v>10000</v>
      </c>
      <c r="N18" s="12">
        <f t="shared" si="5"/>
        <v>10000</v>
      </c>
      <c r="O18" s="12">
        <f t="shared" si="5"/>
        <v>10000</v>
      </c>
      <c r="P18" s="12">
        <f t="shared" si="5"/>
        <v>10000</v>
      </c>
      <c r="Q18" s="12">
        <f t="shared" si="5"/>
        <v>10000</v>
      </c>
      <c r="R18" s="12">
        <f t="shared" si="5"/>
        <v>10000</v>
      </c>
      <c r="S18" s="12">
        <f t="shared" si="5"/>
        <v>10000</v>
      </c>
      <c r="T18" s="12">
        <f t="shared" si="5"/>
        <v>10000</v>
      </c>
      <c r="U18" s="12">
        <f>$E$18</f>
        <v>30000</v>
      </c>
      <c r="V18" s="12">
        <f aca="true" t="shared" si="6" ref="V18:AF18">$E$18</f>
        <v>30000</v>
      </c>
      <c r="W18" s="12">
        <f t="shared" si="6"/>
        <v>30000</v>
      </c>
      <c r="X18" s="12">
        <f t="shared" si="6"/>
        <v>30000</v>
      </c>
      <c r="Y18" s="12">
        <f t="shared" si="6"/>
        <v>30000</v>
      </c>
      <c r="Z18" s="12">
        <f t="shared" si="6"/>
        <v>30000</v>
      </c>
      <c r="AA18" s="12">
        <f t="shared" si="6"/>
        <v>30000</v>
      </c>
      <c r="AB18" s="12">
        <f t="shared" si="6"/>
        <v>30000</v>
      </c>
      <c r="AC18" s="12">
        <f t="shared" si="6"/>
        <v>30000</v>
      </c>
      <c r="AD18" s="12">
        <f t="shared" si="6"/>
        <v>30000</v>
      </c>
      <c r="AE18" s="12">
        <f t="shared" si="6"/>
        <v>30000</v>
      </c>
      <c r="AF18" s="12">
        <f t="shared" si="6"/>
        <v>30000</v>
      </c>
      <c r="AG18" s="12">
        <f>$F$18</f>
        <v>80000</v>
      </c>
      <c r="AH18" s="12">
        <f aca="true" t="shared" si="7" ref="AH18:AR18">$F$18</f>
        <v>80000</v>
      </c>
      <c r="AI18" s="12">
        <f t="shared" si="7"/>
        <v>80000</v>
      </c>
      <c r="AJ18" s="12">
        <f t="shared" si="7"/>
        <v>80000</v>
      </c>
      <c r="AK18" s="12">
        <f t="shared" si="7"/>
        <v>80000</v>
      </c>
      <c r="AL18" s="12">
        <f t="shared" si="7"/>
        <v>80000</v>
      </c>
      <c r="AM18" s="12">
        <f t="shared" si="7"/>
        <v>80000</v>
      </c>
      <c r="AN18" s="12">
        <f t="shared" si="7"/>
        <v>80000</v>
      </c>
      <c r="AO18" s="12">
        <f t="shared" si="7"/>
        <v>80000</v>
      </c>
      <c r="AP18" s="12">
        <f t="shared" si="7"/>
        <v>80000</v>
      </c>
      <c r="AQ18" s="12">
        <f t="shared" si="7"/>
        <v>80000</v>
      </c>
      <c r="AR18" s="12">
        <f t="shared" si="7"/>
        <v>80000</v>
      </c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</row>
    <row r="19" spans="1:68" ht="15">
      <c r="A19" s="3"/>
      <c r="B19" t="s">
        <v>19</v>
      </c>
      <c r="D19" s="36">
        <v>2500</v>
      </c>
      <c r="E19" s="36">
        <v>7000</v>
      </c>
      <c r="F19" s="36">
        <v>10000</v>
      </c>
      <c r="G19" s="30" t="s">
        <v>59</v>
      </c>
      <c r="H19" s="30"/>
      <c r="I19" s="12">
        <f aca="true" t="shared" si="8" ref="I19:T19">$D$19</f>
        <v>2500</v>
      </c>
      <c r="J19" s="12">
        <f t="shared" si="8"/>
        <v>2500</v>
      </c>
      <c r="K19" s="12">
        <f t="shared" si="8"/>
        <v>2500</v>
      </c>
      <c r="L19" s="12">
        <f t="shared" si="8"/>
        <v>2500</v>
      </c>
      <c r="M19" s="12">
        <f t="shared" si="8"/>
        <v>2500</v>
      </c>
      <c r="N19" s="12">
        <f t="shared" si="8"/>
        <v>2500</v>
      </c>
      <c r="O19" s="12">
        <f t="shared" si="8"/>
        <v>2500</v>
      </c>
      <c r="P19" s="12">
        <f t="shared" si="8"/>
        <v>2500</v>
      </c>
      <c r="Q19" s="12">
        <f t="shared" si="8"/>
        <v>2500</v>
      </c>
      <c r="R19" s="12">
        <f t="shared" si="8"/>
        <v>2500</v>
      </c>
      <c r="S19" s="12">
        <f t="shared" si="8"/>
        <v>2500</v>
      </c>
      <c r="T19" s="12">
        <f t="shared" si="8"/>
        <v>2500</v>
      </c>
      <c r="U19" s="12">
        <f>$E$19</f>
        <v>7000</v>
      </c>
      <c r="V19" s="12">
        <f aca="true" t="shared" si="9" ref="V19:AF19">$E$19</f>
        <v>7000</v>
      </c>
      <c r="W19" s="12">
        <f t="shared" si="9"/>
        <v>7000</v>
      </c>
      <c r="X19" s="12">
        <f t="shared" si="9"/>
        <v>7000</v>
      </c>
      <c r="Y19" s="12">
        <f t="shared" si="9"/>
        <v>7000</v>
      </c>
      <c r="Z19" s="12">
        <f t="shared" si="9"/>
        <v>7000</v>
      </c>
      <c r="AA19" s="12">
        <f t="shared" si="9"/>
        <v>7000</v>
      </c>
      <c r="AB19" s="12">
        <f t="shared" si="9"/>
        <v>7000</v>
      </c>
      <c r="AC19" s="12">
        <f t="shared" si="9"/>
        <v>7000</v>
      </c>
      <c r="AD19" s="12">
        <f t="shared" si="9"/>
        <v>7000</v>
      </c>
      <c r="AE19" s="12">
        <f t="shared" si="9"/>
        <v>7000</v>
      </c>
      <c r="AF19" s="12">
        <f t="shared" si="9"/>
        <v>7000</v>
      </c>
      <c r="AG19" s="12">
        <f>$F$19</f>
        <v>10000</v>
      </c>
      <c r="AH19" s="12">
        <f aca="true" t="shared" si="10" ref="AH19:AR19">$F$19</f>
        <v>10000</v>
      </c>
      <c r="AI19" s="12">
        <f t="shared" si="10"/>
        <v>10000</v>
      </c>
      <c r="AJ19" s="12">
        <f t="shared" si="10"/>
        <v>10000</v>
      </c>
      <c r="AK19" s="12">
        <f t="shared" si="10"/>
        <v>10000</v>
      </c>
      <c r="AL19" s="12">
        <f t="shared" si="10"/>
        <v>10000</v>
      </c>
      <c r="AM19" s="12">
        <f t="shared" si="10"/>
        <v>10000</v>
      </c>
      <c r="AN19" s="12">
        <f t="shared" si="10"/>
        <v>10000</v>
      </c>
      <c r="AO19" s="12">
        <f t="shared" si="10"/>
        <v>10000</v>
      </c>
      <c r="AP19" s="12">
        <f t="shared" si="10"/>
        <v>10000</v>
      </c>
      <c r="AQ19" s="12">
        <f t="shared" si="10"/>
        <v>10000</v>
      </c>
      <c r="AR19" s="12">
        <f t="shared" si="10"/>
        <v>10000</v>
      </c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</row>
    <row r="20" spans="1:68" ht="15">
      <c r="A20" s="3"/>
      <c r="B20" t="s">
        <v>21</v>
      </c>
      <c r="D20" s="36">
        <v>2000</v>
      </c>
      <c r="E20" s="36">
        <v>8000</v>
      </c>
      <c r="F20" s="36">
        <v>15000</v>
      </c>
      <c r="G20" s="30" t="s">
        <v>59</v>
      </c>
      <c r="H20" s="30"/>
      <c r="I20" s="12">
        <f aca="true" t="shared" si="11" ref="I20:T20">$D$20</f>
        <v>2000</v>
      </c>
      <c r="J20" s="12">
        <f t="shared" si="11"/>
        <v>2000</v>
      </c>
      <c r="K20" s="12">
        <f t="shared" si="11"/>
        <v>2000</v>
      </c>
      <c r="L20" s="12">
        <f t="shared" si="11"/>
        <v>2000</v>
      </c>
      <c r="M20" s="12">
        <f t="shared" si="11"/>
        <v>2000</v>
      </c>
      <c r="N20" s="12">
        <f t="shared" si="11"/>
        <v>2000</v>
      </c>
      <c r="O20" s="12">
        <f t="shared" si="11"/>
        <v>2000</v>
      </c>
      <c r="P20" s="12">
        <f t="shared" si="11"/>
        <v>2000</v>
      </c>
      <c r="Q20" s="12">
        <f t="shared" si="11"/>
        <v>2000</v>
      </c>
      <c r="R20" s="12">
        <f t="shared" si="11"/>
        <v>2000</v>
      </c>
      <c r="S20" s="12">
        <f t="shared" si="11"/>
        <v>2000</v>
      </c>
      <c r="T20" s="12">
        <f t="shared" si="11"/>
        <v>2000</v>
      </c>
      <c r="U20" s="12">
        <f>$E$20</f>
        <v>8000</v>
      </c>
      <c r="V20" s="12">
        <f aca="true" t="shared" si="12" ref="V20:AF20">$E$20</f>
        <v>8000</v>
      </c>
      <c r="W20" s="12">
        <f t="shared" si="12"/>
        <v>8000</v>
      </c>
      <c r="X20" s="12">
        <f t="shared" si="12"/>
        <v>8000</v>
      </c>
      <c r="Y20" s="12">
        <f t="shared" si="12"/>
        <v>8000</v>
      </c>
      <c r="Z20" s="12">
        <f t="shared" si="12"/>
        <v>8000</v>
      </c>
      <c r="AA20" s="12">
        <f t="shared" si="12"/>
        <v>8000</v>
      </c>
      <c r="AB20" s="12">
        <f t="shared" si="12"/>
        <v>8000</v>
      </c>
      <c r="AC20" s="12">
        <f t="shared" si="12"/>
        <v>8000</v>
      </c>
      <c r="AD20" s="12">
        <f t="shared" si="12"/>
        <v>8000</v>
      </c>
      <c r="AE20" s="12">
        <f t="shared" si="12"/>
        <v>8000</v>
      </c>
      <c r="AF20" s="12">
        <f t="shared" si="12"/>
        <v>8000</v>
      </c>
      <c r="AG20" s="12">
        <f>$F$20</f>
        <v>15000</v>
      </c>
      <c r="AH20" s="12">
        <f aca="true" t="shared" si="13" ref="AH20:AR20">$F$20</f>
        <v>15000</v>
      </c>
      <c r="AI20" s="12">
        <f t="shared" si="13"/>
        <v>15000</v>
      </c>
      <c r="AJ20" s="12">
        <f t="shared" si="13"/>
        <v>15000</v>
      </c>
      <c r="AK20" s="12">
        <f t="shared" si="13"/>
        <v>15000</v>
      </c>
      <c r="AL20" s="12">
        <f t="shared" si="13"/>
        <v>15000</v>
      </c>
      <c r="AM20" s="12">
        <f t="shared" si="13"/>
        <v>15000</v>
      </c>
      <c r="AN20" s="12">
        <f t="shared" si="13"/>
        <v>15000</v>
      </c>
      <c r="AO20" s="12">
        <f t="shared" si="13"/>
        <v>15000</v>
      </c>
      <c r="AP20" s="12">
        <f t="shared" si="13"/>
        <v>15000</v>
      </c>
      <c r="AQ20" s="12">
        <f t="shared" si="13"/>
        <v>15000</v>
      </c>
      <c r="AR20" s="12">
        <f t="shared" si="13"/>
        <v>15000</v>
      </c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</row>
    <row r="21" spans="1:68" ht="15">
      <c r="A21" s="3"/>
      <c r="B21" t="s">
        <v>23</v>
      </c>
      <c r="D21" s="36">
        <v>15000</v>
      </c>
      <c r="E21" s="36">
        <v>30000</v>
      </c>
      <c r="F21" s="36">
        <v>40000</v>
      </c>
      <c r="G21" s="30" t="s">
        <v>59</v>
      </c>
      <c r="H21" s="30"/>
      <c r="I21" s="12">
        <f aca="true" t="shared" si="14" ref="I21:T21">$D$21</f>
        <v>15000</v>
      </c>
      <c r="J21" s="12">
        <f t="shared" si="14"/>
        <v>15000</v>
      </c>
      <c r="K21" s="12">
        <f t="shared" si="14"/>
        <v>15000</v>
      </c>
      <c r="L21" s="12">
        <f t="shared" si="14"/>
        <v>15000</v>
      </c>
      <c r="M21" s="12">
        <f t="shared" si="14"/>
        <v>15000</v>
      </c>
      <c r="N21" s="12">
        <f t="shared" si="14"/>
        <v>15000</v>
      </c>
      <c r="O21" s="12">
        <f t="shared" si="14"/>
        <v>15000</v>
      </c>
      <c r="P21" s="12">
        <f t="shared" si="14"/>
        <v>15000</v>
      </c>
      <c r="Q21" s="12">
        <f t="shared" si="14"/>
        <v>15000</v>
      </c>
      <c r="R21" s="12">
        <f t="shared" si="14"/>
        <v>15000</v>
      </c>
      <c r="S21" s="12">
        <f t="shared" si="14"/>
        <v>15000</v>
      </c>
      <c r="T21" s="12">
        <f t="shared" si="14"/>
        <v>15000</v>
      </c>
      <c r="U21" s="12">
        <f>$E$21</f>
        <v>30000</v>
      </c>
      <c r="V21" s="12">
        <f aca="true" t="shared" si="15" ref="V21:AF21">$E$21</f>
        <v>30000</v>
      </c>
      <c r="W21" s="12">
        <f t="shared" si="15"/>
        <v>30000</v>
      </c>
      <c r="X21" s="12">
        <f t="shared" si="15"/>
        <v>30000</v>
      </c>
      <c r="Y21" s="12">
        <f t="shared" si="15"/>
        <v>30000</v>
      </c>
      <c r="Z21" s="12">
        <f t="shared" si="15"/>
        <v>30000</v>
      </c>
      <c r="AA21" s="12">
        <f t="shared" si="15"/>
        <v>30000</v>
      </c>
      <c r="AB21" s="12">
        <f t="shared" si="15"/>
        <v>30000</v>
      </c>
      <c r="AC21" s="12">
        <f t="shared" si="15"/>
        <v>30000</v>
      </c>
      <c r="AD21" s="12">
        <f t="shared" si="15"/>
        <v>30000</v>
      </c>
      <c r="AE21" s="12">
        <f t="shared" si="15"/>
        <v>30000</v>
      </c>
      <c r="AF21" s="12">
        <f t="shared" si="15"/>
        <v>30000</v>
      </c>
      <c r="AG21" s="12">
        <f>$F$21</f>
        <v>40000</v>
      </c>
      <c r="AH21" s="12">
        <f aca="true" t="shared" si="16" ref="AH21:AR21">$F$21</f>
        <v>40000</v>
      </c>
      <c r="AI21" s="12">
        <f t="shared" si="16"/>
        <v>40000</v>
      </c>
      <c r="AJ21" s="12">
        <f t="shared" si="16"/>
        <v>40000</v>
      </c>
      <c r="AK21" s="12">
        <f t="shared" si="16"/>
        <v>40000</v>
      </c>
      <c r="AL21" s="12">
        <f t="shared" si="16"/>
        <v>40000</v>
      </c>
      <c r="AM21" s="12">
        <f t="shared" si="16"/>
        <v>40000</v>
      </c>
      <c r="AN21" s="12">
        <f t="shared" si="16"/>
        <v>40000</v>
      </c>
      <c r="AO21" s="12">
        <f t="shared" si="16"/>
        <v>40000</v>
      </c>
      <c r="AP21" s="12">
        <f t="shared" si="16"/>
        <v>40000</v>
      </c>
      <c r="AQ21" s="12">
        <f t="shared" si="16"/>
        <v>40000</v>
      </c>
      <c r="AR21" s="12">
        <f t="shared" si="16"/>
        <v>40000</v>
      </c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</row>
    <row r="22" spans="1:68" ht="15">
      <c r="A22" s="3"/>
      <c r="B22" t="s">
        <v>79</v>
      </c>
      <c r="D22" s="36">
        <v>2000</v>
      </c>
      <c r="E22" s="36">
        <v>5000</v>
      </c>
      <c r="F22" s="36">
        <v>8000</v>
      </c>
      <c r="G22" s="30"/>
      <c r="H22" s="30"/>
      <c r="I22" s="12">
        <f>$D$22</f>
        <v>2000</v>
      </c>
      <c r="J22" s="12">
        <f aca="true" t="shared" si="17" ref="J22:T22">$D$22</f>
        <v>2000</v>
      </c>
      <c r="K22" s="12">
        <f t="shared" si="17"/>
        <v>2000</v>
      </c>
      <c r="L22" s="12">
        <f t="shared" si="17"/>
        <v>2000</v>
      </c>
      <c r="M22" s="12">
        <f t="shared" si="17"/>
        <v>2000</v>
      </c>
      <c r="N22" s="12">
        <f t="shared" si="17"/>
        <v>2000</v>
      </c>
      <c r="O22" s="12">
        <f t="shared" si="17"/>
        <v>2000</v>
      </c>
      <c r="P22" s="12">
        <f t="shared" si="17"/>
        <v>2000</v>
      </c>
      <c r="Q22" s="12">
        <f t="shared" si="17"/>
        <v>2000</v>
      </c>
      <c r="R22" s="12">
        <f t="shared" si="17"/>
        <v>2000</v>
      </c>
      <c r="S22" s="12">
        <f t="shared" si="17"/>
        <v>2000</v>
      </c>
      <c r="T22" s="12">
        <f t="shared" si="17"/>
        <v>2000</v>
      </c>
      <c r="U22" s="12">
        <f>$E$22</f>
        <v>5000</v>
      </c>
      <c r="V22" s="12">
        <f aca="true" t="shared" si="18" ref="V22:AF22">$E$22</f>
        <v>5000</v>
      </c>
      <c r="W22" s="12">
        <f t="shared" si="18"/>
        <v>5000</v>
      </c>
      <c r="X22" s="12">
        <f t="shared" si="18"/>
        <v>5000</v>
      </c>
      <c r="Y22" s="12">
        <f t="shared" si="18"/>
        <v>5000</v>
      </c>
      <c r="Z22" s="12">
        <f t="shared" si="18"/>
        <v>5000</v>
      </c>
      <c r="AA22" s="12">
        <f t="shared" si="18"/>
        <v>5000</v>
      </c>
      <c r="AB22" s="12">
        <f t="shared" si="18"/>
        <v>5000</v>
      </c>
      <c r="AC22" s="12">
        <f t="shared" si="18"/>
        <v>5000</v>
      </c>
      <c r="AD22" s="12">
        <f t="shared" si="18"/>
        <v>5000</v>
      </c>
      <c r="AE22" s="12">
        <f t="shared" si="18"/>
        <v>5000</v>
      </c>
      <c r="AF22" s="12">
        <f t="shared" si="18"/>
        <v>5000</v>
      </c>
      <c r="AG22" s="12">
        <f>$F$22</f>
        <v>8000</v>
      </c>
      <c r="AH22" s="12">
        <f aca="true" t="shared" si="19" ref="AH22:AR22">$F$22</f>
        <v>8000</v>
      </c>
      <c r="AI22" s="12">
        <f t="shared" si="19"/>
        <v>8000</v>
      </c>
      <c r="AJ22" s="12">
        <f t="shared" si="19"/>
        <v>8000</v>
      </c>
      <c r="AK22" s="12">
        <f t="shared" si="19"/>
        <v>8000</v>
      </c>
      <c r="AL22" s="12">
        <f t="shared" si="19"/>
        <v>8000</v>
      </c>
      <c r="AM22" s="12">
        <f t="shared" si="19"/>
        <v>8000</v>
      </c>
      <c r="AN22" s="12">
        <f t="shared" si="19"/>
        <v>8000</v>
      </c>
      <c r="AO22" s="12">
        <f t="shared" si="19"/>
        <v>8000</v>
      </c>
      <c r="AP22" s="12">
        <f t="shared" si="19"/>
        <v>8000</v>
      </c>
      <c r="AQ22" s="12">
        <f t="shared" si="19"/>
        <v>8000</v>
      </c>
      <c r="AR22" s="12">
        <f t="shared" si="19"/>
        <v>8000</v>
      </c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</row>
    <row r="23" spans="1:68" ht="15">
      <c r="A23" s="3"/>
      <c r="B23" t="s">
        <v>22</v>
      </c>
      <c r="D23" s="36">
        <v>10000</v>
      </c>
      <c r="E23" s="36">
        <v>10000</v>
      </c>
      <c r="F23" s="36">
        <v>15000</v>
      </c>
      <c r="G23" s="30" t="s">
        <v>59</v>
      </c>
      <c r="H23" s="36"/>
      <c r="I23" s="12">
        <f aca="true" t="shared" si="20" ref="I23:T23">$D$23</f>
        <v>10000</v>
      </c>
      <c r="J23" s="12">
        <f t="shared" si="20"/>
        <v>10000</v>
      </c>
      <c r="K23" s="12">
        <f t="shared" si="20"/>
        <v>10000</v>
      </c>
      <c r="L23" s="12">
        <f t="shared" si="20"/>
        <v>10000</v>
      </c>
      <c r="M23" s="12">
        <f t="shared" si="20"/>
        <v>10000</v>
      </c>
      <c r="N23" s="12">
        <f t="shared" si="20"/>
        <v>10000</v>
      </c>
      <c r="O23" s="12">
        <f t="shared" si="20"/>
        <v>10000</v>
      </c>
      <c r="P23" s="12">
        <f t="shared" si="20"/>
        <v>10000</v>
      </c>
      <c r="Q23" s="12">
        <f t="shared" si="20"/>
        <v>10000</v>
      </c>
      <c r="R23" s="12">
        <f t="shared" si="20"/>
        <v>10000</v>
      </c>
      <c r="S23" s="12">
        <f t="shared" si="20"/>
        <v>10000</v>
      </c>
      <c r="T23" s="12">
        <f t="shared" si="20"/>
        <v>10000</v>
      </c>
      <c r="U23" s="12">
        <f>$E$23</f>
        <v>10000</v>
      </c>
      <c r="V23" s="12">
        <f aca="true" t="shared" si="21" ref="V23:AF23">$E$23</f>
        <v>10000</v>
      </c>
      <c r="W23" s="12">
        <f t="shared" si="21"/>
        <v>10000</v>
      </c>
      <c r="X23" s="12">
        <f t="shared" si="21"/>
        <v>10000</v>
      </c>
      <c r="Y23" s="12">
        <f t="shared" si="21"/>
        <v>10000</v>
      </c>
      <c r="Z23" s="12">
        <f t="shared" si="21"/>
        <v>10000</v>
      </c>
      <c r="AA23" s="12">
        <f t="shared" si="21"/>
        <v>10000</v>
      </c>
      <c r="AB23" s="12">
        <f t="shared" si="21"/>
        <v>10000</v>
      </c>
      <c r="AC23" s="12">
        <f t="shared" si="21"/>
        <v>10000</v>
      </c>
      <c r="AD23" s="12">
        <f t="shared" si="21"/>
        <v>10000</v>
      </c>
      <c r="AE23" s="12">
        <f t="shared" si="21"/>
        <v>10000</v>
      </c>
      <c r="AF23" s="12">
        <f t="shared" si="21"/>
        <v>10000</v>
      </c>
      <c r="AG23" s="12">
        <f>$F$23</f>
        <v>15000</v>
      </c>
      <c r="AH23" s="12">
        <f aca="true" t="shared" si="22" ref="AH23:AR23">$F$23</f>
        <v>15000</v>
      </c>
      <c r="AI23" s="12">
        <f t="shared" si="22"/>
        <v>15000</v>
      </c>
      <c r="AJ23" s="12">
        <f t="shared" si="22"/>
        <v>15000</v>
      </c>
      <c r="AK23" s="12">
        <f t="shared" si="22"/>
        <v>15000</v>
      </c>
      <c r="AL23" s="12">
        <f t="shared" si="22"/>
        <v>15000</v>
      </c>
      <c r="AM23" s="12">
        <f t="shared" si="22"/>
        <v>15000</v>
      </c>
      <c r="AN23" s="12">
        <f t="shared" si="22"/>
        <v>15000</v>
      </c>
      <c r="AO23" s="12">
        <f t="shared" si="22"/>
        <v>15000</v>
      </c>
      <c r="AP23" s="12">
        <f t="shared" si="22"/>
        <v>15000</v>
      </c>
      <c r="AQ23" s="12">
        <f t="shared" si="22"/>
        <v>15000</v>
      </c>
      <c r="AR23" s="12">
        <f t="shared" si="22"/>
        <v>15000</v>
      </c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</row>
    <row r="24" spans="1:68" ht="15">
      <c r="A24" s="3"/>
      <c r="B24" t="s">
        <v>71</v>
      </c>
      <c r="D24" s="37">
        <v>30000</v>
      </c>
      <c r="E24" s="37">
        <v>50000</v>
      </c>
      <c r="F24" s="37">
        <v>70000</v>
      </c>
      <c r="G24" s="30" t="s">
        <v>59</v>
      </c>
      <c r="H24" s="30"/>
      <c r="I24" s="12">
        <f aca="true" t="shared" si="23" ref="I24:T24">$D$24</f>
        <v>30000</v>
      </c>
      <c r="J24" s="12">
        <f t="shared" si="23"/>
        <v>30000</v>
      </c>
      <c r="K24" s="12">
        <f t="shared" si="23"/>
        <v>30000</v>
      </c>
      <c r="L24" s="12">
        <f t="shared" si="23"/>
        <v>30000</v>
      </c>
      <c r="M24" s="12">
        <f t="shared" si="23"/>
        <v>30000</v>
      </c>
      <c r="N24" s="12">
        <f t="shared" si="23"/>
        <v>30000</v>
      </c>
      <c r="O24" s="12">
        <f t="shared" si="23"/>
        <v>30000</v>
      </c>
      <c r="P24" s="12">
        <f t="shared" si="23"/>
        <v>30000</v>
      </c>
      <c r="Q24" s="12">
        <f t="shared" si="23"/>
        <v>30000</v>
      </c>
      <c r="R24" s="12">
        <f t="shared" si="23"/>
        <v>30000</v>
      </c>
      <c r="S24" s="12">
        <f t="shared" si="23"/>
        <v>30000</v>
      </c>
      <c r="T24" s="12">
        <f t="shared" si="23"/>
        <v>30000</v>
      </c>
      <c r="U24" s="12">
        <f>$E$24</f>
        <v>50000</v>
      </c>
      <c r="V24" s="12">
        <f aca="true" t="shared" si="24" ref="V24:AF24">$E$24</f>
        <v>50000</v>
      </c>
      <c r="W24" s="12">
        <f t="shared" si="24"/>
        <v>50000</v>
      </c>
      <c r="X24" s="12">
        <f t="shared" si="24"/>
        <v>50000</v>
      </c>
      <c r="Y24" s="12">
        <f t="shared" si="24"/>
        <v>50000</v>
      </c>
      <c r="Z24" s="12">
        <f t="shared" si="24"/>
        <v>50000</v>
      </c>
      <c r="AA24" s="12">
        <f t="shared" si="24"/>
        <v>50000</v>
      </c>
      <c r="AB24" s="12">
        <f t="shared" si="24"/>
        <v>50000</v>
      </c>
      <c r="AC24" s="12">
        <f t="shared" si="24"/>
        <v>50000</v>
      </c>
      <c r="AD24" s="12">
        <f t="shared" si="24"/>
        <v>50000</v>
      </c>
      <c r="AE24" s="12">
        <f t="shared" si="24"/>
        <v>50000</v>
      </c>
      <c r="AF24" s="12">
        <f t="shared" si="24"/>
        <v>50000</v>
      </c>
      <c r="AG24" s="12">
        <f>$F$24</f>
        <v>70000</v>
      </c>
      <c r="AH24" s="12">
        <f aca="true" t="shared" si="25" ref="AH24:AR24">$F$24</f>
        <v>70000</v>
      </c>
      <c r="AI24" s="12">
        <f t="shared" si="25"/>
        <v>70000</v>
      </c>
      <c r="AJ24" s="12">
        <f t="shared" si="25"/>
        <v>70000</v>
      </c>
      <c r="AK24" s="12">
        <f t="shared" si="25"/>
        <v>70000</v>
      </c>
      <c r="AL24" s="12">
        <f t="shared" si="25"/>
        <v>70000</v>
      </c>
      <c r="AM24" s="12">
        <f t="shared" si="25"/>
        <v>70000</v>
      </c>
      <c r="AN24" s="12">
        <f t="shared" si="25"/>
        <v>70000</v>
      </c>
      <c r="AO24" s="12">
        <f t="shared" si="25"/>
        <v>70000</v>
      </c>
      <c r="AP24" s="12">
        <f t="shared" si="25"/>
        <v>70000</v>
      </c>
      <c r="AQ24" s="12">
        <f t="shared" si="25"/>
        <v>70000</v>
      </c>
      <c r="AR24" s="12">
        <f t="shared" si="25"/>
        <v>70000</v>
      </c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</row>
    <row r="25" spans="1:68" ht="15">
      <c r="A25" s="3"/>
      <c r="B25" t="s">
        <v>73</v>
      </c>
      <c r="D25" s="36">
        <v>30000</v>
      </c>
      <c r="E25" s="36">
        <v>35000</v>
      </c>
      <c r="F25" s="36">
        <v>45000</v>
      </c>
      <c r="G25" s="30" t="s">
        <v>59</v>
      </c>
      <c r="H25" s="37" t="s">
        <v>75</v>
      </c>
      <c r="I25" s="36">
        <f aca="true" t="shared" si="26" ref="I25:T25">I8*$D$25</f>
        <v>30000</v>
      </c>
      <c r="J25" s="36">
        <f t="shared" si="26"/>
        <v>30000</v>
      </c>
      <c r="K25" s="36">
        <f t="shared" si="26"/>
        <v>30000</v>
      </c>
      <c r="L25" s="36">
        <f t="shared" si="26"/>
        <v>60000</v>
      </c>
      <c r="M25" s="36">
        <f t="shared" si="26"/>
        <v>60000</v>
      </c>
      <c r="N25" s="36">
        <f t="shared" si="26"/>
        <v>60000</v>
      </c>
      <c r="O25" s="36">
        <f t="shared" si="26"/>
        <v>90000</v>
      </c>
      <c r="P25" s="36">
        <f t="shared" si="26"/>
        <v>90000</v>
      </c>
      <c r="Q25" s="36">
        <f t="shared" si="26"/>
        <v>90000</v>
      </c>
      <c r="R25" s="36">
        <f t="shared" si="26"/>
        <v>120000</v>
      </c>
      <c r="S25" s="36">
        <f t="shared" si="26"/>
        <v>120000</v>
      </c>
      <c r="T25" s="36">
        <f t="shared" si="26"/>
        <v>120000</v>
      </c>
      <c r="U25" s="36">
        <f>U8*$E$25</f>
        <v>140000</v>
      </c>
      <c r="V25" s="36">
        <f aca="true" t="shared" si="27" ref="V25:AF25">V8*$E$25</f>
        <v>175000</v>
      </c>
      <c r="W25" s="36">
        <f t="shared" si="27"/>
        <v>175000</v>
      </c>
      <c r="X25" s="36">
        <f t="shared" si="27"/>
        <v>210000</v>
      </c>
      <c r="Y25" s="36">
        <f t="shared" si="27"/>
        <v>210000</v>
      </c>
      <c r="Z25" s="36">
        <f t="shared" si="27"/>
        <v>245000</v>
      </c>
      <c r="AA25" s="36">
        <f t="shared" si="27"/>
        <v>245000</v>
      </c>
      <c r="AB25" s="36">
        <f t="shared" si="27"/>
        <v>280000</v>
      </c>
      <c r="AC25" s="36">
        <f t="shared" si="27"/>
        <v>280000</v>
      </c>
      <c r="AD25" s="36">
        <f t="shared" si="27"/>
        <v>280000</v>
      </c>
      <c r="AE25" s="36">
        <f t="shared" si="27"/>
        <v>280000</v>
      </c>
      <c r="AF25" s="36">
        <f t="shared" si="27"/>
        <v>315000</v>
      </c>
      <c r="AG25" s="36">
        <f>AG8*$F$25</f>
        <v>405000</v>
      </c>
      <c r="AH25" s="36">
        <f aca="true" t="shared" si="28" ref="AH25:AR25">AH8*$F$25</f>
        <v>405000</v>
      </c>
      <c r="AI25" s="36">
        <f t="shared" si="28"/>
        <v>450000</v>
      </c>
      <c r="AJ25" s="36">
        <f t="shared" si="28"/>
        <v>450000</v>
      </c>
      <c r="AK25" s="36">
        <f t="shared" si="28"/>
        <v>540000</v>
      </c>
      <c r="AL25" s="36">
        <f t="shared" si="28"/>
        <v>540000</v>
      </c>
      <c r="AM25" s="36">
        <f t="shared" si="28"/>
        <v>540000</v>
      </c>
      <c r="AN25" s="36">
        <f t="shared" si="28"/>
        <v>630000</v>
      </c>
      <c r="AO25" s="36">
        <f t="shared" si="28"/>
        <v>630000</v>
      </c>
      <c r="AP25" s="36">
        <f t="shared" si="28"/>
        <v>630000</v>
      </c>
      <c r="AQ25" s="36">
        <f t="shared" si="28"/>
        <v>630000</v>
      </c>
      <c r="AR25" s="36">
        <f t="shared" si="28"/>
        <v>630000</v>
      </c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</row>
    <row r="26" spans="1:68" ht="15">
      <c r="A26" s="3"/>
      <c r="B26" t="s">
        <v>34</v>
      </c>
      <c r="D26" s="38">
        <v>0.2</v>
      </c>
      <c r="E26" s="38">
        <v>0.2</v>
      </c>
      <c r="F26" s="38">
        <v>0.2</v>
      </c>
      <c r="G26" s="36"/>
      <c r="H26" s="36"/>
      <c r="I26" s="13">
        <f aca="true" t="shared" si="29" ref="I26:T26">$D$26*SUM(I24:I25)</f>
        <v>12000</v>
      </c>
      <c r="J26" s="13">
        <f t="shared" si="29"/>
        <v>12000</v>
      </c>
      <c r="K26" s="13">
        <f t="shared" si="29"/>
        <v>12000</v>
      </c>
      <c r="L26" s="13">
        <f t="shared" si="29"/>
        <v>18000</v>
      </c>
      <c r="M26" s="13">
        <f t="shared" si="29"/>
        <v>18000</v>
      </c>
      <c r="N26" s="13">
        <f t="shared" si="29"/>
        <v>18000</v>
      </c>
      <c r="O26" s="13">
        <f t="shared" si="29"/>
        <v>24000</v>
      </c>
      <c r="P26" s="13">
        <f t="shared" si="29"/>
        <v>24000</v>
      </c>
      <c r="Q26" s="13">
        <f t="shared" si="29"/>
        <v>24000</v>
      </c>
      <c r="R26" s="13">
        <f t="shared" si="29"/>
        <v>30000</v>
      </c>
      <c r="S26" s="13">
        <f t="shared" si="29"/>
        <v>30000</v>
      </c>
      <c r="T26" s="13">
        <f t="shared" si="29"/>
        <v>30000</v>
      </c>
      <c r="U26" s="13">
        <f aca="true" t="shared" si="30" ref="U26:AF26">$E$26*SUM(U24:U25)</f>
        <v>38000</v>
      </c>
      <c r="V26" s="13">
        <f t="shared" si="30"/>
        <v>45000</v>
      </c>
      <c r="W26" s="13">
        <f t="shared" si="30"/>
        <v>45000</v>
      </c>
      <c r="X26" s="13">
        <f t="shared" si="30"/>
        <v>52000</v>
      </c>
      <c r="Y26" s="13">
        <f t="shared" si="30"/>
        <v>52000</v>
      </c>
      <c r="Z26" s="13">
        <f t="shared" si="30"/>
        <v>59000</v>
      </c>
      <c r="AA26" s="13">
        <f t="shared" si="30"/>
        <v>59000</v>
      </c>
      <c r="AB26" s="13">
        <f t="shared" si="30"/>
        <v>66000</v>
      </c>
      <c r="AC26" s="13">
        <f t="shared" si="30"/>
        <v>66000</v>
      </c>
      <c r="AD26" s="13">
        <f t="shared" si="30"/>
        <v>66000</v>
      </c>
      <c r="AE26" s="13">
        <f t="shared" si="30"/>
        <v>66000</v>
      </c>
      <c r="AF26" s="13">
        <f t="shared" si="30"/>
        <v>73000</v>
      </c>
      <c r="AG26" s="13">
        <f aca="true" t="shared" si="31" ref="AG26:AR26">$D$26*SUM(AG24:AG25)</f>
        <v>95000</v>
      </c>
      <c r="AH26" s="13">
        <f t="shared" si="31"/>
        <v>95000</v>
      </c>
      <c r="AI26" s="13">
        <f t="shared" si="31"/>
        <v>104000</v>
      </c>
      <c r="AJ26" s="13">
        <f t="shared" si="31"/>
        <v>104000</v>
      </c>
      <c r="AK26" s="13">
        <f t="shared" si="31"/>
        <v>122000</v>
      </c>
      <c r="AL26" s="13">
        <f t="shared" si="31"/>
        <v>122000</v>
      </c>
      <c r="AM26" s="13">
        <f t="shared" si="31"/>
        <v>122000</v>
      </c>
      <c r="AN26" s="13">
        <f t="shared" si="31"/>
        <v>140000</v>
      </c>
      <c r="AO26" s="13">
        <f t="shared" si="31"/>
        <v>140000</v>
      </c>
      <c r="AP26" s="13">
        <f t="shared" si="31"/>
        <v>140000</v>
      </c>
      <c r="AQ26" s="13">
        <f t="shared" si="31"/>
        <v>140000</v>
      </c>
      <c r="AR26" s="13">
        <f t="shared" si="31"/>
        <v>140000</v>
      </c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</row>
    <row r="27" spans="1:68" ht="15">
      <c r="A27" s="3"/>
      <c r="D27" s="38"/>
      <c r="E27" s="38"/>
      <c r="F27" s="38"/>
      <c r="G27" s="36"/>
      <c r="H27" s="36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</row>
    <row r="28" spans="1:68" ht="15">
      <c r="A28" s="3"/>
      <c r="D28" s="36"/>
      <c r="E28" s="36"/>
      <c r="F28" s="36"/>
      <c r="G28" s="36"/>
      <c r="H28" s="36"/>
      <c r="I28" s="10">
        <f aca="true" t="shared" si="32" ref="I28:AR28">SUM(I18:I27)</f>
        <v>113500</v>
      </c>
      <c r="J28" s="10">
        <f t="shared" si="32"/>
        <v>113500</v>
      </c>
      <c r="K28" s="10">
        <f t="shared" si="32"/>
        <v>113500</v>
      </c>
      <c r="L28" s="10">
        <f t="shared" si="32"/>
        <v>149500</v>
      </c>
      <c r="M28" s="10">
        <f t="shared" si="32"/>
        <v>149500</v>
      </c>
      <c r="N28" s="10">
        <f t="shared" si="32"/>
        <v>149500</v>
      </c>
      <c r="O28" s="10">
        <f t="shared" si="32"/>
        <v>185500</v>
      </c>
      <c r="P28" s="10">
        <f t="shared" si="32"/>
        <v>185500</v>
      </c>
      <c r="Q28" s="10">
        <f t="shared" si="32"/>
        <v>185500</v>
      </c>
      <c r="R28" s="10">
        <f t="shared" si="32"/>
        <v>221500</v>
      </c>
      <c r="S28" s="10">
        <f t="shared" si="32"/>
        <v>221500</v>
      </c>
      <c r="T28" s="10">
        <f t="shared" si="32"/>
        <v>221500</v>
      </c>
      <c r="U28" s="10">
        <f t="shared" si="32"/>
        <v>318000</v>
      </c>
      <c r="V28" s="10">
        <f t="shared" si="32"/>
        <v>360000</v>
      </c>
      <c r="W28" s="10">
        <f t="shared" si="32"/>
        <v>360000</v>
      </c>
      <c r="X28" s="10">
        <f t="shared" si="32"/>
        <v>402000</v>
      </c>
      <c r="Y28" s="10">
        <f t="shared" si="32"/>
        <v>402000</v>
      </c>
      <c r="Z28" s="10">
        <f t="shared" si="32"/>
        <v>444000</v>
      </c>
      <c r="AA28" s="10">
        <f t="shared" si="32"/>
        <v>444000</v>
      </c>
      <c r="AB28" s="10">
        <f t="shared" si="32"/>
        <v>486000</v>
      </c>
      <c r="AC28" s="10">
        <f t="shared" si="32"/>
        <v>486000</v>
      </c>
      <c r="AD28" s="10">
        <f t="shared" si="32"/>
        <v>486000</v>
      </c>
      <c r="AE28" s="10">
        <f t="shared" si="32"/>
        <v>486000</v>
      </c>
      <c r="AF28" s="10">
        <f t="shared" si="32"/>
        <v>528000</v>
      </c>
      <c r="AG28" s="10">
        <f t="shared" si="32"/>
        <v>738000</v>
      </c>
      <c r="AH28" s="10">
        <f t="shared" si="32"/>
        <v>738000</v>
      </c>
      <c r="AI28" s="10">
        <f t="shared" si="32"/>
        <v>792000</v>
      </c>
      <c r="AJ28" s="10">
        <f t="shared" si="32"/>
        <v>792000</v>
      </c>
      <c r="AK28" s="10">
        <f t="shared" si="32"/>
        <v>900000</v>
      </c>
      <c r="AL28" s="10">
        <f t="shared" si="32"/>
        <v>900000</v>
      </c>
      <c r="AM28" s="10">
        <f t="shared" si="32"/>
        <v>900000</v>
      </c>
      <c r="AN28" s="10">
        <f t="shared" si="32"/>
        <v>1008000</v>
      </c>
      <c r="AO28" s="10">
        <f t="shared" si="32"/>
        <v>1008000</v>
      </c>
      <c r="AP28" s="10">
        <f t="shared" si="32"/>
        <v>1008000</v>
      </c>
      <c r="AQ28" s="10">
        <f t="shared" si="32"/>
        <v>1008000</v>
      </c>
      <c r="AR28" s="10">
        <f t="shared" si="32"/>
        <v>1008000</v>
      </c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</row>
    <row r="29" spans="1:44" s="8" customFormat="1" ht="15">
      <c r="A29" s="84" t="s">
        <v>78</v>
      </c>
      <c r="B29" s="84"/>
      <c r="C29" s="84"/>
      <c r="D29" s="84"/>
      <c r="E29" s="84"/>
      <c r="F29" s="84"/>
      <c r="G29" s="84"/>
      <c r="H29" s="25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</row>
    <row r="30" spans="1:44" s="34" customFormat="1" ht="15">
      <c r="A30" s="33"/>
      <c r="B30" s="33" t="s">
        <v>74</v>
      </c>
      <c r="C30" s="33"/>
      <c r="D30" s="80">
        <v>0.05</v>
      </c>
      <c r="E30" s="33"/>
      <c r="F30" s="33"/>
      <c r="G30" s="33"/>
      <c r="H30" s="33"/>
      <c r="I30" s="34">
        <f>$D$30*Доходы!F23</f>
        <v>0</v>
      </c>
      <c r="J30" s="34">
        <f>$D$30*Доходы!G23</f>
        <v>1560</v>
      </c>
      <c r="K30" s="34">
        <f>$D$30*Доходы!H23</f>
        <v>3180</v>
      </c>
      <c r="L30" s="34">
        <f>$D$30*Доходы!I23</f>
        <v>4860</v>
      </c>
      <c r="M30" s="34">
        <f>$D$30*Доходы!J23</f>
        <v>6600</v>
      </c>
      <c r="N30" s="34">
        <f>$D$30*Доходы!K23</f>
        <v>6840</v>
      </c>
      <c r="O30" s="34">
        <f>$D$30*Доходы!L23</f>
        <v>8640</v>
      </c>
      <c r="P30" s="34">
        <f>$D$30*Доходы!M23</f>
        <v>8940</v>
      </c>
      <c r="Q30" s="34">
        <f>$D$30*Доходы!N23</f>
        <v>9240</v>
      </c>
      <c r="R30" s="34">
        <f>$D$30*Доходы!O23</f>
        <v>11100</v>
      </c>
      <c r="S30" s="34">
        <f>$D$30*Доходы!P23</f>
        <v>11460</v>
      </c>
      <c r="T30" s="34">
        <f>$D$30*Доходы!Q23</f>
        <v>11820</v>
      </c>
      <c r="U30" s="34">
        <f>$D$30*Доходы!R23</f>
        <v>20045</v>
      </c>
      <c r="V30" s="34">
        <f>$D$30*Доходы!S23</f>
        <v>22133</v>
      </c>
      <c r="W30" s="34">
        <f>$D$30*Доходы!T23</f>
        <v>26232</v>
      </c>
      <c r="X30" s="34">
        <f>$D$30*Доходы!U23</f>
        <v>28581</v>
      </c>
      <c r="Y30" s="34">
        <f>$D$30*Доходы!V23</f>
        <v>32941</v>
      </c>
      <c r="Z30" s="34">
        <f>$D$30*Доходы!W23</f>
        <v>35551</v>
      </c>
      <c r="AA30" s="34">
        <f>$D$30*Доходы!X23</f>
        <v>40172</v>
      </c>
      <c r="AB30" s="34">
        <f>$D$30*Доходы!Y23</f>
        <v>43043</v>
      </c>
      <c r="AC30" s="34">
        <f>$D$30*Доходы!Z23</f>
        <v>47925</v>
      </c>
      <c r="AD30" s="34">
        <f>$D$30*Доходы!AA23</f>
        <v>51057</v>
      </c>
      <c r="AE30" s="34">
        <f>$D$30*Доходы!AB23</f>
        <v>56200</v>
      </c>
      <c r="AF30" s="34">
        <f>$D$30*Доходы!AC23</f>
        <v>61604</v>
      </c>
      <c r="AG30" s="34">
        <f>$D$30*Доходы!AD23</f>
        <v>83944</v>
      </c>
      <c r="AH30" s="34">
        <f>$D$30*Доходы!AE23</f>
        <v>93010</v>
      </c>
      <c r="AI30" s="34">
        <f>$D$30*Доходы!AF23</f>
        <v>102502</v>
      </c>
      <c r="AJ30" s="34">
        <f>$D$30*Доходы!AG23</f>
        <v>112420</v>
      </c>
      <c r="AK30" s="34">
        <f>$D$30*Доходы!AH23</f>
        <v>122764</v>
      </c>
      <c r="AL30" s="34">
        <f>$D$30*Доходы!AI23</f>
        <v>133534</v>
      </c>
      <c r="AM30" s="34">
        <f>$D$30*Доходы!AJ23</f>
        <v>142054</v>
      </c>
      <c r="AN30" s="34">
        <f>$D$30*Доходы!AK23</f>
        <v>153250</v>
      </c>
      <c r="AO30" s="34">
        <f>$D$30*Доходы!AL23</f>
        <v>162196</v>
      </c>
      <c r="AP30" s="34">
        <f>$D$30*Доходы!AM23</f>
        <v>173818</v>
      </c>
      <c r="AQ30" s="34">
        <f>$D$30*Доходы!AN23</f>
        <v>183190</v>
      </c>
      <c r="AR30" s="34">
        <f>$D$30*Доходы!AO23</f>
        <v>192562</v>
      </c>
    </row>
    <row r="31" spans="1:44" s="34" customFormat="1" ht="15">
      <c r="A31" s="33"/>
      <c r="B31" s="33" t="s">
        <v>44</v>
      </c>
      <c r="C31" s="33"/>
      <c r="D31" s="39">
        <v>0.3</v>
      </c>
      <c r="E31" s="39">
        <v>0.2</v>
      </c>
      <c r="F31" s="39">
        <v>0.1</v>
      </c>
      <c r="G31" s="40"/>
      <c r="H31" s="40"/>
      <c r="I31" s="34">
        <f>Доходы!F10*Расходы!$D$31</f>
        <v>0</v>
      </c>
      <c r="J31" s="34">
        <f>Доходы!G10*Расходы!$D$31</f>
        <v>9000</v>
      </c>
      <c r="K31" s="34">
        <f>Доходы!H10*Расходы!$D$31</f>
        <v>18000</v>
      </c>
      <c r="L31" s="34">
        <f>Доходы!I10*Расходы!$D$31</f>
        <v>27000</v>
      </c>
      <c r="M31" s="34">
        <f>Доходы!J10*Расходы!$D$31</f>
        <v>36000</v>
      </c>
      <c r="N31" s="34">
        <f>Доходы!K10*Расходы!$D$31</f>
        <v>36000</v>
      </c>
      <c r="O31" s="34">
        <f>Доходы!L10*Расходы!$D$31</f>
        <v>45000</v>
      </c>
      <c r="P31" s="34">
        <f>Доходы!M10*Расходы!$D$31</f>
        <v>45000</v>
      </c>
      <c r="Q31" s="34">
        <f>Доходы!N10*Расходы!$D$31</f>
        <v>45000</v>
      </c>
      <c r="R31" s="34">
        <f>Доходы!O10*Расходы!$D$31</f>
        <v>54000</v>
      </c>
      <c r="S31" s="34">
        <f>Доходы!P10*Расходы!$D$31</f>
        <v>54000</v>
      </c>
      <c r="T31" s="4">
        <f>Доходы!Q10*Расходы!$D$31</f>
        <v>54000</v>
      </c>
      <c r="U31" s="4">
        <f>Доходы!R10*Расходы!$E$31</f>
        <v>56000</v>
      </c>
      <c r="V31" s="4">
        <f>Доходы!S10*Расходы!$E$31</f>
        <v>56000</v>
      </c>
      <c r="W31" s="4">
        <f>Доходы!T10*Расходы!$E$31</f>
        <v>63000</v>
      </c>
      <c r="X31" s="4">
        <f>Доходы!U10*Расходы!$E$31</f>
        <v>63000</v>
      </c>
      <c r="Y31" s="4">
        <f>Доходы!V10*Расходы!$E$31</f>
        <v>70000</v>
      </c>
      <c r="Z31" s="4">
        <f>Доходы!W10*Расходы!$E$31</f>
        <v>70000</v>
      </c>
      <c r="AA31" s="4">
        <f>Доходы!X10*Расходы!$E$31</f>
        <v>77000</v>
      </c>
      <c r="AB31" s="4">
        <f>Доходы!Y10*Расходы!$E$31</f>
        <v>77000</v>
      </c>
      <c r="AC31" s="4">
        <f>Доходы!Z10*Расходы!$E$31</f>
        <v>84000</v>
      </c>
      <c r="AD31" s="4">
        <f>Доходы!AA10*Расходы!$E$31</f>
        <v>84000</v>
      </c>
      <c r="AE31" s="4">
        <f>Доходы!AB10*Расходы!$E$31</f>
        <v>91000</v>
      </c>
      <c r="AF31" s="4">
        <f>Доходы!AC10*Расходы!$E$31</f>
        <v>98000</v>
      </c>
      <c r="AG31" s="4">
        <f>Доходы!AD10*Расходы!$F$31</f>
        <v>67500</v>
      </c>
      <c r="AH31" s="4">
        <f>Доходы!AE10*Расходы!$F$31</f>
        <v>72000</v>
      </c>
      <c r="AI31" s="4">
        <f>Доходы!AF10*Расходы!$F$31</f>
        <v>76500</v>
      </c>
      <c r="AJ31" s="4">
        <f>Доходы!AG10*Расходы!$F$31</f>
        <v>81000</v>
      </c>
      <c r="AK31" s="4">
        <f>Доходы!AH10*Расходы!$F$31</f>
        <v>85500</v>
      </c>
      <c r="AL31" s="4">
        <f>Доходы!AI10*Расходы!$F$31</f>
        <v>90000</v>
      </c>
      <c r="AM31" s="4">
        <f>Доходы!AJ10*Расходы!$F$31</f>
        <v>90000</v>
      </c>
      <c r="AN31" s="4">
        <f>Доходы!AK10*Расходы!$F$31</f>
        <v>94500</v>
      </c>
      <c r="AO31" s="4">
        <f>Доходы!AL10*Расходы!$F$31</f>
        <v>94500</v>
      </c>
      <c r="AP31" s="4">
        <f>Доходы!AM10*Расходы!$F$31</f>
        <v>99000</v>
      </c>
      <c r="AQ31" s="4">
        <f>Доходы!AN10*Расходы!$F$31</f>
        <v>99000</v>
      </c>
      <c r="AR31" s="4">
        <f>Доходы!AO10*Расходы!$F$31</f>
        <v>99000</v>
      </c>
    </row>
    <row r="32" spans="1:44" s="34" customFormat="1" ht="15">
      <c r="A32" s="33"/>
      <c r="B32" s="33" t="s">
        <v>33</v>
      </c>
      <c r="C32" s="33"/>
      <c r="D32" s="39">
        <v>0.3</v>
      </c>
      <c r="E32" s="39"/>
      <c r="F32" s="39"/>
      <c r="G32" s="40"/>
      <c r="H32" s="40"/>
      <c r="I32" s="34">
        <f>Доходы!F21*Расходы!$D$32</f>
        <v>0</v>
      </c>
      <c r="J32" s="34">
        <f>Доходы!G21*Расходы!$D$32</f>
        <v>0</v>
      </c>
      <c r="K32" s="34">
        <f>Доходы!H21*Расходы!$D$32</f>
        <v>0</v>
      </c>
      <c r="L32" s="34">
        <f>Доходы!I21*Расходы!$D$32</f>
        <v>0</v>
      </c>
      <c r="M32" s="34">
        <f>Доходы!J21*Расходы!$D$32</f>
        <v>0</v>
      </c>
      <c r="N32" s="34">
        <f>Доходы!K21*Расходы!$D$32</f>
        <v>0</v>
      </c>
      <c r="O32" s="34">
        <f>Доходы!L21*Расходы!$D$32</f>
        <v>0</v>
      </c>
      <c r="P32" s="34">
        <f>Доходы!M21*Расходы!$D$32</f>
        <v>0</v>
      </c>
      <c r="Q32" s="34">
        <f>Доходы!N21*Расходы!$D$32</f>
        <v>0</v>
      </c>
      <c r="R32" s="34">
        <f>Доходы!O21*Расходы!$D$32</f>
        <v>0</v>
      </c>
      <c r="S32" s="34">
        <f>Доходы!P21*Расходы!$D$32</f>
        <v>0</v>
      </c>
      <c r="T32" s="34">
        <f>Доходы!Q21*Расходы!$D$32</f>
        <v>0</v>
      </c>
      <c r="U32" s="34">
        <f>Доходы!R21*Расходы!$D$32</f>
        <v>270</v>
      </c>
      <c r="V32" s="34">
        <f>Доходы!S21*Расходы!$D$32</f>
        <v>558</v>
      </c>
      <c r="W32" s="34">
        <f>Доходы!T21*Расходы!$D$32</f>
        <v>882</v>
      </c>
      <c r="X32" s="34">
        <f>Доходы!U21*Расходы!$D$32</f>
        <v>1206</v>
      </c>
      <c r="Y32" s="34">
        <f>Доходы!V21*Расходы!$D$32</f>
        <v>1566</v>
      </c>
      <c r="Z32" s="34">
        <f>Доходы!W21*Расходы!$D$32</f>
        <v>1926</v>
      </c>
      <c r="AA32" s="34">
        <f>Доходы!X21*Расходы!$D$32</f>
        <v>2321.9999999999995</v>
      </c>
      <c r="AB32" s="34">
        <f>Доходы!Y21*Расходы!$D$32</f>
        <v>2717.9999999999995</v>
      </c>
      <c r="AC32" s="34">
        <f>Доходы!Z21*Расходы!$D$32</f>
        <v>3150</v>
      </c>
      <c r="AD32" s="34">
        <f>Доходы!AA21*Расходы!$D$32</f>
        <v>3582</v>
      </c>
      <c r="AE32" s="34">
        <f>Доходы!AB21*Расходы!$D$32</f>
        <v>4050</v>
      </c>
      <c r="AF32" s="34">
        <f>Доходы!AC21*Расходы!$D$32</f>
        <v>4554</v>
      </c>
      <c r="AG32" s="34">
        <f>Доходы!AD21*Расходы!$D$32</f>
        <v>5094</v>
      </c>
      <c r="AH32" s="34">
        <f>Доходы!AE21*Расходы!$D$32</f>
        <v>5670</v>
      </c>
      <c r="AI32" s="34">
        <f>Доходы!AF21*Расходы!$D$32</f>
        <v>6282</v>
      </c>
      <c r="AJ32" s="34">
        <f>Доходы!AG21*Расходы!$D$32</f>
        <v>6930</v>
      </c>
      <c r="AK32" s="34">
        <f>Доходы!AH21*Расходы!$D$32</f>
        <v>7614</v>
      </c>
      <c r="AL32" s="34">
        <f>Доходы!AI21*Расходы!$D$32</f>
        <v>8334</v>
      </c>
      <c r="AM32" s="34">
        <f>Доходы!AJ21*Расходы!$D$32</f>
        <v>9054</v>
      </c>
      <c r="AN32" s="34">
        <f>Доходы!AK21*Расходы!$D$32</f>
        <v>9810</v>
      </c>
      <c r="AO32" s="34">
        <f>Доходы!AL21*Расходы!$D$32</f>
        <v>10566</v>
      </c>
      <c r="AP32" s="34">
        <f>Доходы!AM21*Расходы!$D$32</f>
        <v>11358</v>
      </c>
      <c r="AQ32" s="34">
        <f>Доходы!AN21*Расходы!$D$32</f>
        <v>12150</v>
      </c>
      <c r="AR32" s="34">
        <f>Доходы!AO21*Расходы!$D$32</f>
        <v>12942</v>
      </c>
    </row>
    <row r="33" spans="1:44" s="34" customFormat="1" ht="15">
      <c r="A33" s="33"/>
      <c r="B33" s="33" t="s">
        <v>23</v>
      </c>
      <c r="C33" s="33"/>
      <c r="D33" s="39">
        <v>0</v>
      </c>
      <c r="E33" s="39"/>
      <c r="F33" s="39"/>
      <c r="G33" s="40"/>
      <c r="H33" s="40"/>
      <c r="I33" s="34">
        <f>Доходы!F13*Расходы!$D$33</f>
        <v>0</v>
      </c>
      <c r="J33" s="34">
        <f>Доходы!G13*Расходы!$D$33</f>
        <v>0</v>
      </c>
      <c r="K33" s="34">
        <f>Доходы!H13*Расходы!$D$33</f>
        <v>0</v>
      </c>
      <c r="L33" s="34">
        <f>Доходы!I13*Расходы!$D$33</f>
        <v>0</v>
      </c>
      <c r="M33" s="34">
        <f>Доходы!J13*Расходы!$D$33</f>
        <v>0</v>
      </c>
      <c r="N33" s="34">
        <f>Доходы!K13*Расходы!$D$33</f>
        <v>0</v>
      </c>
      <c r="O33" s="34">
        <f>Доходы!L13*Расходы!$D$33</f>
        <v>0</v>
      </c>
      <c r="P33" s="34">
        <f>Доходы!M13*Расходы!$D$33</f>
        <v>0</v>
      </c>
      <c r="Q33" s="34">
        <f>Доходы!N13*Расходы!$D$33</f>
        <v>0</v>
      </c>
      <c r="R33" s="34">
        <f>Доходы!O13*Расходы!$D$33</f>
        <v>0</v>
      </c>
      <c r="S33" s="34">
        <f>Доходы!P13*Расходы!$D$33</f>
        <v>0</v>
      </c>
      <c r="T33" s="4">
        <f>Доходы!Q13*Расходы!$D$33</f>
        <v>0</v>
      </c>
      <c r="U33" s="4">
        <f>Доходы!R13*Расходы!$D$33</f>
        <v>0</v>
      </c>
      <c r="V33" s="4">
        <f>Доходы!S13*Расходы!$D$33</f>
        <v>0</v>
      </c>
      <c r="W33" s="4">
        <f>Доходы!T13*Расходы!$D$33</f>
        <v>0</v>
      </c>
      <c r="X33" s="4">
        <f>Доходы!U13*Расходы!$D$33</f>
        <v>0</v>
      </c>
      <c r="Y33" s="4">
        <f>Доходы!V13*Расходы!$D$33</f>
        <v>0</v>
      </c>
      <c r="Z33" s="4">
        <f>Доходы!W13*Расходы!$D$33</f>
        <v>0</v>
      </c>
      <c r="AA33" s="4">
        <f>Доходы!X13*Расходы!$D$33</f>
        <v>0</v>
      </c>
      <c r="AB33" s="4">
        <f>Доходы!Y13*Расходы!$D$33</f>
        <v>0</v>
      </c>
      <c r="AC33" s="4">
        <f>Доходы!Z13*Расходы!$D$33</f>
        <v>0</v>
      </c>
      <c r="AD33" s="4">
        <f>Доходы!AA13*Расходы!$D$33</f>
        <v>0</v>
      </c>
      <c r="AE33" s="4">
        <f>Доходы!AB13*Расходы!$D$33</f>
        <v>0</v>
      </c>
      <c r="AF33" s="4">
        <f>Доходы!AC13*Расходы!$D$33</f>
        <v>0</v>
      </c>
      <c r="AG33" s="4">
        <f>Доходы!AD13*Расходы!$D$33</f>
        <v>0</v>
      </c>
      <c r="AH33" s="4">
        <f>Доходы!AE13*Расходы!$D$33</f>
        <v>0</v>
      </c>
      <c r="AI33" s="4">
        <f>Доходы!AF13*Расходы!$D$33</f>
        <v>0</v>
      </c>
      <c r="AJ33" s="4">
        <f>Доходы!AG13*Расходы!$D$33</f>
        <v>0</v>
      </c>
      <c r="AK33" s="4">
        <f>Доходы!AH13*Расходы!$D$33</f>
        <v>0</v>
      </c>
      <c r="AL33" s="4">
        <f>Доходы!AI13*Расходы!$D$33</f>
        <v>0</v>
      </c>
      <c r="AM33" s="4">
        <f>Доходы!AJ13*Расходы!$D$33</f>
        <v>0</v>
      </c>
      <c r="AN33" s="4">
        <f>Доходы!AK13*Расходы!$D$33</f>
        <v>0</v>
      </c>
      <c r="AO33" s="4">
        <f>Доходы!AL13*Расходы!$D$33</f>
        <v>0</v>
      </c>
      <c r="AP33" s="4">
        <f>Доходы!AM13*Расходы!$D$33</f>
        <v>0</v>
      </c>
      <c r="AQ33" s="4">
        <f>Доходы!AN13*Расходы!$D$33</f>
        <v>0</v>
      </c>
      <c r="AR33" s="4">
        <f>Доходы!AO13*Расходы!$D$33</f>
        <v>0</v>
      </c>
    </row>
    <row r="34" spans="1:44" s="34" customFormat="1" ht="15">
      <c r="A34" s="33"/>
      <c r="B34" s="33" t="s">
        <v>41</v>
      </c>
      <c r="C34" s="33"/>
      <c r="D34" s="39">
        <v>0</v>
      </c>
      <c r="E34" s="39"/>
      <c r="F34" s="39"/>
      <c r="G34" s="40"/>
      <c r="H34" s="40"/>
      <c r="I34" s="34">
        <f>Доходы!F15*Расходы!$D$34</f>
        <v>0</v>
      </c>
      <c r="J34" s="34">
        <f>Доходы!G15*Расходы!$D$34</f>
        <v>0</v>
      </c>
      <c r="K34" s="34">
        <f>Доходы!H15*Расходы!$D$34</f>
        <v>0</v>
      </c>
      <c r="L34" s="34">
        <f>Доходы!I15*Расходы!$D$34</f>
        <v>0</v>
      </c>
      <c r="M34" s="34">
        <f>Доходы!J15*Расходы!$D$34</f>
        <v>0</v>
      </c>
      <c r="N34" s="34">
        <f>Доходы!K15*Расходы!$D$34</f>
        <v>0</v>
      </c>
      <c r="O34" s="34">
        <f>Доходы!L15*Расходы!$D$34</f>
        <v>0</v>
      </c>
      <c r="P34" s="34">
        <f>Доходы!M15*Расходы!$D$34</f>
        <v>0</v>
      </c>
      <c r="Q34" s="34">
        <f>Доходы!N15*Расходы!$D$34</f>
        <v>0</v>
      </c>
      <c r="R34" s="34">
        <f>Доходы!O15*Расходы!$D$34</f>
        <v>0</v>
      </c>
      <c r="S34" s="34">
        <f>Доходы!P15*Расходы!$D$34</f>
        <v>0</v>
      </c>
      <c r="T34" s="4">
        <f>Доходы!Q15*Расходы!$D$34</f>
        <v>0</v>
      </c>
      <c r="U34" s="4">
        <f>Доходы!R15*Расходы!$D$34</f>
        <v>0</v>
      </c>
      <c r="V34" s="4">
        <f>Доходы!S15*Расходы!$D$34</f>
        <v>0</v>
      </c>
      <c r="W34" s="4">
        <f>Доходы!T15*Расходы!$D$34</f>
        <v>0</v>
      </c>
      <c r="X34" s="4">
        <f>Доходы!U15*Расходы!$D$34</f>
        <v>0</v>
      </c>
      <c r="Y34" s="4">
        <f>Доходы!V15*Расходы!$D$34</f>
        <v>0</v>
      </c>
      <c r="Z34" s="4">
        <f>Доходы!W15*Расходы!$D$34</f>
        <v>0</v>
      </c>
      <c r="AA34" s="4">
        <f>Доходы!X15*Расходы!$D$34</f>
        <v>0</v>
      </c>
      <c r="AB34" s="4">
        <f>Доходы!Y15*Расходы!$D$34</f>
        <v>0</v>
      </c>
      <c r="AC34" s="4">
        <f>Доходы!Z15*Расходы!$D$34</f>
        <v>0</v>
      </c>
      <c r="AD34" s="4">
        <f>Доходы!AA15*Расходы!$D$34</f>
        <v>0</v>
      </c>
      <c r="AE34" s="4">
        <f>Доходы!AB15*Расходы!$D$34</f>
        <v>0</v>
      </c>
      <c r="AF34" s="4">
        <f>Доходы!AC15*Расходы!$D$34</f>
        <v>0</v>
      </c>
      <c r="AG34" s="4">
        <f>Доходы!AD15*Расходы!$D$34</f>
        <v>0</v>
      </c>
      <c r="AH34" s="4">
        <f>Доходы!AE15*Расходы!$D$34</f>
        <v>0</v>
      </c>
      <c r="AI34" s="4">
        <f>Доходы!AF15*Расходы!$D$34</f>
        <v>0</v>
      </c>
      <c r="AJ34" s="4">
        <f>Доходы!AG15*Расходы!$D$34</f>
        <v>0</v>
      </c>
      <c r="AK34" s="4">
        <f>Доходы!AH15*Расходы!$D$34</f>
        <v>0</v>
      </c>
      <c r="AL34" s="4">
        <f>Доходы!AI15*Расходы!$D$34</f>
        <v>0</v>
      </c>
      <c r="AM34" s="4">
        <f>Доходы!AJ15*Расходы!$D$34</f>
        <v>0</v>
      </c>
      <c r="AN34" s="4">
        <f>Доходы!AK15*Расходы!$D$34</f>
        <v>0</v>
      </c>
      <c r="AO34" s="4">
        <f>Доходы!AL15*Расходы!$D$34</f>
        <v>0</v>
      </c>
      <c r="AP34" s="4">
        <f>Доходы!AM15*Расходы!$D$34</f>
        <v>0</v>
      </c>
      <c r="AQ34" s="4">
        <f>Доходы!AN15*Расходы!$D$34</f>
        <v>0</v>
      </c>
      <c r="AR34" s="4">
        <f>Доходы!AO15*Расходы!$D$34</f>
        <v>0</v>
      </c>
    </row>
    <row r="35" spans="1:44" s="34" customFormat="1" ht="15">
      <c r="A35" s="33"/>
      <c r="B35" s="33" t="s">
        <v>27</v>
      </c>
      <c r="C35" s="33"/>
      <c r="D35" s="39">
        <v>0</v>
      </c>
      <c r="E35" s="39"/>
      <c r="F35" s="39"/>
      <c r="G35" s="40"/>
      <c r="H35" s="40"/>
      <c r="I35" s="34">
        <f>Доходы!F18*Расходы!$D$35</f>
        <v>0</v>
      </c>
      <c r="J35" s="34">
        <f>Доходы!G18*Расходы!$D$35</f>
        <v>0</v>
      </c>
      <c r="K35" s="34">
        <f>Доходы!H18*Расходы!$D$35</f>
        <v>0</v>
      </c>
      <c r="L35" s="34">
        <f>Доходы!I18*Расходы!$D$35</f>
        <v>0</v>
      </c>
      <c r="M35" s="34">
        <f>Доходы!J18*Расходы!$D$35</f>
        <v>0</v>
      </c>
      <c r="N35" s="34">
        <f>Доходы!K18*Расходы!$D$35</f>
        <v>0</v>
      </c>
      <c r="O35" s="34">
        <f>Доходы!L18*Расходы!$D$35</f>
        <v>0</v>
      </c>
      <c r="P35" s="34">
        <f>Доходы!M18*Расходы!$D$35</f>
        <v>0</v>
      </c>
      <c r="Q35" s="34">
        <f>Доходы!N18*Расходы!$D$35</f>
        <v>0</v>
      </c>
      <c r="R35" s="34">
        <f>Доходы!O18*Расходы!$D$35</f>
        <v>0</v>
      </c>
      <c r="S35" s="34">
        <f>Доходы!P18*Расходы!$D$35</f>
        <v>0</v>
      </c>
      <c r="T35" s="4">
        <f>Доходы!Q18*Расходы!$D$35</f>
        <v>0</v>
      </c>
      <c r="U35" s="4">
        <f>Доходы!R18*Расходы!$D$35</f>
        <v>0</v>
      </c>
      <c r="V35" s="4">
        <f>Доходы!S18*Расходы!$D$35</f>
        <v>0</v>
      </c>
      <c r="W35" s="4">
        <f>Доходы!T18*Расходы!$D$35</f>
        <v>0</v>
      </c>
      <c r="X35" s="4">
        <f>Доходы!U18*Расходы!$D$35</f>
        <v>0</v>
      </c>
      <c r="Y35" s="4">
        <f>Доходы!V18*Расходы!$D$35</f>
        <v>0</v>
      </c>
      <c r="Z35" s="4">
        <f>Доходы!W18*Расходы!$D$35</f>
        <v>0</v>
      </c>
      <c r="AA35" s="4">
        <f>Доходы!X18*Расходы!$D$35</f>
        <v>0</v>
      </c>
      <c r="AB35" s="4">
        <f>Доходы!Y18*Расходы!$D$35</f>
        <v>0</v>
      </c>
      <c r="AC35" s="4">
        <f>Доходы!Z18*Расходы!$D$35</f>
        <v>0</v>
      </c>
      <c r="AD35" s="4">
        <f>Доходы!AA18*Расходы!$D$35</f>
        <v>0</v>
      </c>
      <c r="AE35" s="4">
        <f>Доходы!AB18*Расходы!$D$35</f>
        <v>0</v>
      </c>
      <c r="AF35" s="4">
        <f>Доходы!AC18*Расходы!$D$35</f>
        <v>0</v>
      </c>
      <c r="AG35" s="4">
        <f>Доходы!AD18*Расходы!$D$35</f>
        <v>0</v>
      </c>
      <c r="AH35" s="4">
        <f>Доходы!AE18*Расходы!$D$35</f>
        <v>0</v>
      </c>
      <c r="AI35" s="4">
        <f>Доходы!AF18*Расходы!$D$35</f>
        <v>0</v>
      </c>
      <c r="AJ35" s="4">
        <f>Доходы!AG18*Расходы!$D$35</f>
        <v>0</v>
      </c>
      <c r="AK35" s="4">
        <f>Доходы!AH18*Расходы!$D$35</f>
        <v>0</v>
      </c>
      <c r="AL35" s="4">
        <f>Доходы!AI18*Расходы!$D$35</f>
        <v>0</v>
      </c>
      <c r="AM35" s="4">
        <f>Доходы!AJ18*Расходы!$D$35</f>
        <v>0</v>
      </c>
      <c r="AN35" s="4">
        <f>Доходы!AK18*Расходы!$D$35</f>
        <v>0</v>
      </c>
      <c r="AO35" s="4">
        <f>Доходы!AL18*Расходы!$D$35</f>
        <v>0</v>
      </c>
      <c r="AP35" s="4">
        <f>Доходы!AM18*Расходы!$D$35</f>
        <v>0</v>
      </c>
      <c r="AQ35" s="4">
        <f>Доходы!AN18*Расходы!$D$35</f>
        <v>0</v>
      </c>
      <c r="AR35" s="4">
        <f>Доходы!AO18*Расходы!$D$35</f>
        <v>0</v>
      </c>
    </row>
    <row r="36" spans="1:44" s="34" customFormat="1" ht="15">
      <c r="A36" s="33"/>
      <c r="B36" s="33"/>
      <c r="C36" s="33"/>
      <c r="D36" s="39"/>
      <c r="E36" s="39"/>
      <c r="F36" s="39"/>
      <c r="G36" s="40"/>
      <c r="H36" s="40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</row>
    <row r="37" spans="1:68" ht="15">
      <c r="A37" s="3"/>
      <c r="D37" s="9"/>
      <c r="E37" s="9"/>
      <c r="F37" s="9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</row>
    <row r="38" spans="1:68" ht="15">
      <c r="A38" s="3"/>
      <c r="B38" s="16"/>
      <c r="D38" s="9"/>
      <c r="E38" s="9"/>
      <c r="F38" s="9"/>
      <c r="I38" s="41">
        <f>SUM(I30:I37)</f>
        <v>0</v>
      </c>
      <c r="J38" s="41">
        <f aca="true" t="shared" si="33" ref="J38:AR38">SUM(J30:J37)</f>
        <v>10560</v>
      </c>
      <c r="K38" s="41">
        <f t="shared" si="33"/>
        <v>21180</v>
      </c>
      <c r="L38" s="41">
        <f t="shared" si="33"/>
        <v>31860</v>
      </c>
      <c r="M38" s="41">
        <f t="shared" si="33"/>
        <v>42600</v>
      </c>
      <c r="N38" s="41">
        <f t="shared" si="33"/>
        <v>42840</v>
      </c>
      <c r="O38" s="41">
        <f t="shared" si="33"/>
        <v>53640</v>
      </c>
      <c r="P38" s="41">
        <f t="shared" si="33"/>
        <v>53940</v>
      </c>
      <c r="Q38" s="41">
        <f t="shared" si="33"/>
        <v>54240</v>
      </c>
      <c r="R38" s="41">
        <f t="shared" si="33"/>
        <v>65100</v>
      </c>
      <c r="S38" s="41">
        <f t="shared" si="33"/>
        <v>65460</v>
      </c>
      <c r="T38" s="41">
        <f t="shared" si="33"/>
        <v>65820</v>
      </c>
      <c r="U38" s="41">
        <f t="shared" si="33"/>
        <v>76315</v>
      </c>
      <c r="V38" s="41">
        <f t="shared" si="33"/>
        <v>78691</v>
      </c>
      <c r="W38" s="41">
        <f t="shared" si="33"/>
        <v>90114</v>
      </c>
      <c r="X38" s="41">
        <f t="shared" si="33"/>
        <v>92787</v>
      </c>
      <c r="Y38" s="41">
        <f t="shared" si="33"/>
        <v>104507</v>
      </c>
      <c r="Z38" s="41">
        <f t="shared" si="33"/>
        <v>107477</v>
      </c>
      <c r="AA38" s="41">
        <f t="shared" si="33"/>
        <v>119494</v>
      </c>
      <c r="AB38" s="41">
        <f t="shared" si="33"/>
        <v>122761</v>
      </c>
      <c r="AC38" s="41">
        <f t="shared" si="33"/>
        <v>135075</v>
      </c>
      <c r="AD38" s="41">
        <f t="shared" si="33"/>
        <v>138639</v>
      </c>
      <c r="AE38" s="41">
        <f t="shared" si="33"/>
        <v>151250</v>
      </c>
      <c r="AF38" s="41">
        <f t="shared" si="33"/>
        <v>164158</v>
      </c>
      <c r="AG38" s="41">
        <f t="shared" si="33"/>
        <v>156538</v>
      </c>
      <c r="AH38" s="41">
        <f t="shared" si="33"/>
        <v>170680</v>
      </c>
      <c r="AI38" s="41">
        <f t="shared" si="33"/>
        <v>185284</v>
      </c>
      <c r="AJ38" s="41">
        <f t="shared" si="33"/>
        <v>200350</v>
      </c>
      <c r="AK38" s="41">
        <f t="shared" si="33"/>
        <v>215878</v>
      </c>
      <c r="AL38" s="41">
        <f t="shared" si="33"/>
        <v>231868</v>
      </c>
      <c r="AM38" s="41">
        <f t="shared" si="33"/>
        <v>241108</v>
      </c>
      <c r="AN38" s="41">
        <f t="shared" si="33"/>
        <v>257560</v>
      </c>
      <c r="AO38" s="41">
        <f t="shared" si="33"/>
        <v>267262</v>
      </c>
      <c r="AP38" s="41">
        <f t="shared" si="33"/>
        <v>284176</v>
      </c>
      <c r="AQ38" s="41">
        <f t="shared" si="33"/>
        <v>294340</v>
      </c>
      <c r="AR38" s="41">
        <f t="shared" si="33"/>
        <v>304504</v>
      </c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</row>
    <row r="39" spans="1:68" ht="15">
      <c r="A39" s="3"/>
      <c r="B39" s="16"/>
      <c r="D39" s="9"/>
      <c r="E39" s="9"/>
      <c r="F39" s="9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</row>
    <row r="40" spans="1:68" ht="15">
      <c r="A40" s="3"/>
      <c r="B40" s="16" t="s">
        <v>60</v>
      </c>
      <c r="D40" s="18"/>
      <c r="E40" s="18"/>
      <c r="F40" s="18"/>
      <c r="H40" s="41">
        <f aca="true" t="shared" si="34" ref="H40:AR40">H28+H15+H38</f>
        <v>120000</v>
      </c>
      <c r="I40" s="41">
        <f t="shared" si="34"/>
        <v>113500</v>
      </c>
      <c r="J40" s="41">
        <f t="shared" si="34"/>
        <v>124060</v>
      </c>
      <c r="K40" s="41">
        <f t="shared" si="34"/>
        <v>134680</v>
      </c>
      <c r="L40" s="41">
        <f t="shared" si="34"/>
        <v>231360</v>
      </c>
      <c r="M40" s="41">
        <f t="shared" si="34"/>
        <v>192100</v>
      </c>
      <c r="N40" s="41">
        <f t="shared" si="34"/>
        <v>192340</v>
      </c>
      <c r="O40" s="41">
        <f t="shared" si="34"/>
        <v>289140</v>
      </c>
      <c r="P40" s="41">
        <f t="shared" si="34"/>
        <v>239440</v>
      </c>
      <c r="Q40" s="41">
        <f t="shared" si="34"/>
        <v>239740</v>
      </c>
      <c r="R40" s="41">
        <f t="shared" si="34"/>
        <v>336600</v>
      </c>
      <c r="S40" s="41">
        <f t="shared" si="34"/>
        <v>286960</v>
      </c>
      <c r="T40" s="46">
        <f t="shared" si="34"/>
        <v>287320</v>
      </c>
      <c r="U40" s="46">
        <f t="shared" si="34"/>
        <v>474315</v>
      </c>
      <c r="V40" s="46">
        <f t="shared" si="34"/>
        <v>498691</v>
      </c>
      <c r="W40" s="46">
        <f t="shared" si="34"/>
        <v>450114</v>
      </c>
      <c r="X40" s="46">
        <f t="shared" si="34"/>
        <v>554787</v>
      </c>
      <c r="Y40" s="46">
        <f t="shared" si="34"/>
        <v>506507</v>
      </c>
      <c r="Z40" s="46">
        <f t="shared" si="34"/>
        <v>611477</v>
      </c>
      <c r="AA40" s="46">
        <f t="shared" si="34"/>
        <v>563494</v>
      </c>
      <c r="AB40" s="46">
        <f t="shared" si="34"/>
        <v>668761</v>
      </c>
      <c r="AC40" s="46">
        <f t="shared" si="34"/>
        <v>621075</v>
      </c>
      <c r="AD40" s="46">
        <f t="shared" si="34"/>
        <v>624639</v>
      </c>
      <c r="AE40" s="46">
        <f t="shared" si="34"/>
        <v>637250</v>
      </c>
      <c r="AF40" s="46">
        <f t="shared" si="34"/>
        <v>752158</v>
      </c>
      <c r="AG40" s="46">
        <f t="shared" si="34"/>
        <v>894538</v>
      </c>
      <c r="AH40" s="46">
        <f t="shared" si="34"/>
        <v>908680</v>
      </c>
      <c r="AI40" s="46">
        <f t="shared" si="34"/>
        <v>1037284</v>
      </c>
      <c r="AJ40" s="46">
        <f t="shared" si="34"/>
        <v>992350</v>
      </c>
      <c r="AK40" s="46">
        <f t="shared" si="34"/>
        <v>1235878</v>
      </c>
      <c r="AL40" s="46">
        <f t="shared" si="34"/>
        <v>1131868</v>
      </c>
      <c r="AM40" s="46">
        <f t="shared" si="34"/>
        <v>1141108</v>
      </c>
      <c r="AN40" s="46">
        <f t="shared" si="34"/>
        <v>1385560</v>
      </c>
      <c r="AO40" s="46">
        <f t="shared" si="34"/>
        <v>1275262</v>
      </c>
      <c r="AP40" s="46">
        <f t="shared" si="34"/>
        <v>1292176</v>
      </c>
      <c r="AQ40" s="46">
        <f t="shared" si="34"/>
        <v>1302340</v>
      </c>
      <c r="AR40" s="46">
        <f t="shared" si="34"/>
        <v>1312504</v>
      </c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</row>
    <row r="41" spans="1:68" ht="15">
      <c r="A41" s="3"/>
      <c r="D41" s="9"/>
      <c r="E41" s="9"/>
      <c r="F41" s="9"/>
      <c r="I41" s="17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</row>
    <row r="42" spans="9:68" ht="15"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</row>
  </sheetData>
  <sheetProtection selectLockedCells="1" selectUnlockedCells="1"/>
  <mergeCells count="5">
    <mergeCell ref="A10:G10"/>
    <mergeCell ref="A1:G2"/>
    <mergeCell ref="A6:G6"/>
    <mergeCell ref="A17:G17"/>
    <mergeCell ref="A29:G29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30"/>
  <sheetViews>
    <sheetView workbookViewId="0" topLeftCell="A1">
      <pane xSplit="5" topLeftCell="Z1" activePane="topRight" state="frozen"/>
      <selection pane="topLeft" activeCell="A1" sqref="A1"/>
      <selection pane="topRight" activeCell="D15" sqref="D15"/>
    </sheetView>
  </sheetViews>
  <sheetFormatPr defaultColWidth="9.140625" defaultRowHeight="15"/>
  <cols>
    <col min="1" max="1" width="29.421875" style="0" customWidth="1"/>
    <col min="2" max="2" width="9.00390625" style="0" customWidth="1"/>
    <col min="3" max="3" width="8.7109375" style="0" customWidth="1"/>
    <col min="4" max="4" width="8.00390625" style="0" customWidth="1"/>
    <col min="5" max="5" width="6.00390625" style="0" customWidth="1"/>
    <col min="6" max="7" width="9.28125" style="0" bestFit="1" customWidth="1"/>
    <col min="8" max="8" width="8.140625" style="0" customWidth="1"/>
    <col min="9" max="12" width="9.28125" style="0" bestFit="1" customWidth="1"/>
    <col min="13" max="13" width="9.57421875" style="0" bestFit="1" customWidth="1"/>
    <col min="14" max="14" width="11.57421875" style="0" bestFit="1" customWidth="1"/>
    <col min="15" max="16" width="11.00390625" style="0" bestFit="1" customWidth="1"/>
    <col min="17" max="17" width="9.57421875" style="0" customWidth="1"/>
  </cols>
  <sheetData>
    <row r="1" spans="2:65" ht="15">
      <c r="B1" s="20"/>
      <c r="C1" s="20"/>
      <c r="D1" s="20"/>
      <c r="E1" s="20"/>
      <c r="F1" t="s">
        <v>24</v>
      </c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</row>
    <row r="2" spans="2:65" ht="15">
      <c r="B2" s="20"/>
      <c r="C2" s="20"/>
      <c r="D2" s="20"/>
      <c r="E2" s="20"/>
      <c r="F2" s="81" t="s">
        <v>0</v>
      </c>
      <c r="G2" s="21"/>
      <c r="H2" s="21"/>
      <c r="I2" s="21"/>
      <c r="J2" s="21"/>
      <c r="K2" s="21"/>
      <c r="L2" s="21"/>
      <c r="M2" s="21"/>
      <c r="N2" s="21"/>
      <c r="O2" s="21"/>
      <c r="P2" s="21"/>
      <c r="Q2" s="47"/>
      <c r="R2" s="10" t="s">
        <v>1</v>
      </c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10" t="s">
        <v>2</v>
      </c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10" t="s">
        <v>3</v>
      </c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 t="s">
        <v>4</v>
      </c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</row>
    <row r="3" spans="2:65" ht="15">
      <c r="B3" s="20" t="s">
        <v>66</v>
      </c>
      <c r="C3" s="20" t="s">
        <v>67</v>
      </c>
      <c r="D3" s="20" t="s">
        <v>68</v>
      </c>
      <c r="E3" s="20"/>
      <c r="F3" s="21" t="s">
        <v>5</v>
      </c>
      <c r="G3" s="21" t="s">
        <v>6</v>
      </c>
      <c r="H3" s="21" t="s">
        <v>7</v>
      </c>
      <c r="I3" s="21" t="s">
        <v>8</v>
      </c>
      <c r="J3" s="21" t="s">
        <v>9</v>
      </c>
      <c r="K3" s="21" t="s">
        <v>10</v>
      </c>
      <c r="L3" s="21" t="s">
        <v>11</v>
      </c>
      <c r="M3" s="21" t="s">
        <v>12</v>
      </c>
      <c r="N3" s="21" t="s">
        <v>13</v>
      </c>
      <c r="O3" s="21" t="s">
        <v>14</v>
      </c>
      <c r="P3" s="21" t="s">
        <v>15</v>
      </c>
      <c r="Q3" s="47" t="s">
        <v>16</v>
      </c>
      <c r="R3" s="3" t="s">
        <v>5</v>
      </c>
      <c r="S3" s="3" t="s">
        <v>6</v>
      </c>
      <c r="T3" s="3" t="s">
        <v>7</v>
      </c>
      <c r="U3" s="3" t="s">
        <v>8</v>
      </c>
      <c r="V3" s="3" t="s">
        <v>9</v>
      </c>
      <c r="W3" s="3" t="s">
        <v>10</v>
      </c>
      <c r="X3" s="3" t="s">
        <v>11</v>
      </c>
      <c r="Y3" s="3" t="s">
        <v>12</v>
      </c>
      <c r="Z3" s="3" t="s">
        <v>13</v>
      </c>
      <c r="AA3" s="3" t="s">
        <v>14</v>
      </c>
      <c r="AB3" s="3" t="s">
        <v>15</v>
      </c>
      <c r="AC3" s="3" t="s">
        <v>16</v>
      </c>
      <c r="AD3" s="3" t="s">
        <v>5</v>
      </c>
      <c r="AE3" s="3" t="s">
        <v>6</v>
      </c>
      <c r="AF3" s="3" t="s">
        <v>7</v>
      </c>
      <c r="AG3" s="3" t="s">
        <v>8</v>
      </c>
      <c r="AH3" s="3" t="s">
        <v>9</v>
      </c>
      <c r="AI3" s="3" t="s">
        <v>10</v>
      </c>
      <c r="AJ3" s="3" t="s">
        <v>11</v>
      </c>
      <c r="AK3" s="3" t="s">
        <v>12</v>
      </c>
      <c r="AL3" s="3" t="s">
        <v>13</v>
      </c>
      <c r="AM3" s="3" t="s">
        <v>14</v>
      </c>
      <c r="AN3" s="3" t="s">
        <v>15</v>
      </c>
      <c r="AO3" s="3" t="s">
        <v>16</v>
      </c>
      <c r="AP3" s="3" t="s">
        <v>5</v>
      </c>
      <c r="AQ3" s="3" t="s">
        <v>6</v>
      </c>
      <c r="AR3" s="3" t="s">
        <v>7</v>
      </c>
      <c r="AS3" s="3" t="s">
        <v>8</v>
      </c>
      <c r="AT3" s="3" t="s">
        <v>9</v>
      </c>
      <c r="AU3" s="3" t="s">
        <v>10</v>
      </c>
      <c r="AV3" s="3" t="s">
        <v>11</v>
      </c>
      <c r="AW3" s="3" t="s">
        <v>12</v>
      </c>
      <c r="AX3" s="3" t="s">
        <v>13</v>
      </c>
      <c r="AY3" s="3" t="s">
        <v>14</v>
      </c>
      <c r="AZ3" s="3" t="s">
        <v>15</v>
      </c>
      <c r="BA3" s="3" t="s">
        <v>16</v>
      </c>
      <c r="BB3" s="3" t="s">
        <v>5</v>
      </c>
      <c r="BC3" s="3" t="s">
        <v>6</v>
      </c>
      <c r="BD3" s="3" t="s">
        <v>7</v>
      </c>
      <c r="BE3" s="3" t="s">
        <v>8</v>
      </c>
      <c r="BF3" s="3" t="s">
        <v>9</v>
      </c>
      <c r="BG3" s="3" t="s">
        <v>10</v>
      </c>
      <c r="BH3" s="3" t="s">
        <v>11</v>
      </c>
      <c r="BI3" s="3" t="s">
        <v>12</v>
      </c>
      <c r="BJ3" s="3" t="s">
        <v>13</v>
      </c>
      <c r="BK3" s="3" t="s">
        <v>14</v>
      </c>
      <c r="BL3" s="3" t="s">
        <v>15</v>
      </c>
      <c r="BM3" s="3" t="s">
        <v>16</v>
      </c>
    </row>
    <row r="4" spans="2:65" ht="15">
      <c r="B4" s="20"/>
      <c r="C4" s="20"/>
      <c r="D4" s="20"/>
      <c r="E4" s="20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</row>
    <row r="5" spans="1:65" s="51" customFormat="1" ht="15">
      <c r="A5" s="48" t="s">
        <v>48</v>
      </c>
      <c r="B5" s="49"/>
      <c r="C5" s="49"/>
      <c r="D5" s="49"/>
      <c r="E5" s="49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49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</row>
    <row r="6" spans="1:65" ht="15">
      <c r="A6" s="30" t="s">
        <v>26</v>
      </c>
      <c r="B6" s="42"/>
      <c r="C6" s="42"/>
      <c r="D6" s="42"/>
      <c r="E6" s="42"/>
      <c r="F6" s="44">
        <v>0</v>
      </c>
      <c r="G6" s="44">
        <v>1</v>
      </c>
      <c r="H6" s="44">
        <v>2</v>
      </c>
      <c r="I6" s="44">
        <v>3</v>
      </c>
      <c r="J6" s="44">
        <v>4</v>
      </c>
      <c r="K6" s="44">
        <v>4</v>
      </c>
      <c r="L6" s="44">
        <v>5</v>
      </c>
      <c r="M6" s="44">
        <v>5</v>
      </c>
      <c r="N6" s="44">
        <v>5</v>
      </c>
      <c r="O6" s="44">
        <v>6</v>
      </c>
      <c r="P6" s="44">
        <v>6</v>
      </c>
      <c r="Q6" s="44">
        <v>6</v>
      </c>
      <c r="R6" s="44">
        <v>8</v>
      </c>
      <c r="S6" s="44">
        <v>8</v>
      </c>
      <c r="T6" s="44">
        <v>9</v>
      </c>
      <c r="U6" s="44">
        <v>9</v>
      </c>
      <c r="V6" s="44">
        <v>10</v>
      </c>
      <c r="W6" s="44">
        <v>10</v>
      </c>
      <c r="X6" s="44">
        <v>11</v>
      </c>
      <c r="Y6" s="44">
        <v>11</v>
      </c>
      <c r="Z6" s="44">
        <v>12</v>
      </c>
      <c r="AA6" s="44">
        <v>12</v>
      </c>
      <c r="AB6" s="44">
        <v>13</v>
      </c>
      <c r="AC6" s="44">
        <v>14</v>
      </c>
      <c r="AD6" s="44">
        <v>15</v>
      </c>
      <c r="AE6" s="44">
        <v>16</v>
      </c>
      <c r="AF6" s="44">
        <v>17</v>
      </c>
      <c r="AG6" s="44">
        <v>18</v>
      </c>
      <c r="AH6" s="44">
        <v>19</v>
      </c>
      <c r="AI6" s="44">
        <v>20</v>
      </c>
      <c r="AJ6" s="44">
        <v>20</v>
      </c>
      <c r="AK6" s="44">
        <v>21</v>
      </c>
      <c r="AL6" s="44">
        <v>21</v>
      </c>
      <c r="AM6" s="44">
        <v>22</v>
      </c>
      <c r="AN6" s="44">
        <v>22</v>
      </c>
      <c r="AO6" s="44">
        <v>22</v>
      </c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</row>
    <row r="7" spans="1:65" ht="15">
      <c r="A7" s="30" t="s">
        <v>80</v>
      </c>
      <c r="B7" s="42"/>
      <c r="C7" s="42"/>
      <c r="D7" s="42"/>
      <c r="E7" s="42"/>
      <c r="F7" s="44">
        <f>B7+F6</f>
        <v>0</v>
      </c>
      <c r="G7" s="44">
        <f aca="true" t="shared" si="0" ref="G7:P7">F7+G6</f>
        <v>1</v>
      </c>
      <c r="H7" s="44">
        <f t="shared" si="0"/>
        <v>3</v>
      </c>
      <c r="I7" s="44">
        <f t="shared" si="0"/>
        <v>6</v>
      </c>
      <c r="J7" s="44">
        <f t="shared" si="0"/>
        <v>10</v>
      </c>
      <c r="K7" s="44">
        <f t="shared" si="0"/>
        <v>14</v>
      </c>
      <c r="L7" s="44">
        <f t="shared" si="0"/>
        <v>19</v>
      </c>
      <c r="M7" s="44">
        <f t="shared" si="0"/>
        <v>24</v>
      </c>
      <c r="N7" s="44">
        <f t="shared" si="0"/>
        <v>29</v>
      </c>
      <c r="O7" s="44">
        <f t="shared" si="0"/>
        <v>35</v>
      </c>
      <c r="P7" s="44">
        <f t="shared" si="0"/>
        <v>41</v>
      </c>
      <c r="Q7" s="44">
        <f>P7+Q6</f>
        <v>47</v>
      </c>
      <c r="R7" s="44">
        <f aca="true" t="shared" si="1" ref="R7:AO7">Q7+R6</f>
        <v>55</v>
      </c>
      <c r="S7" s="44">
        <f t="shared" si="1"/>
        <v>63</v>
      </c>
      <c r="T7" s="44">
        <f t="shared" si="1"/>
        <v>72</v>
      </c>
      <c r="U7" s="44">
        <f t="shared" si="1"/>
        <v>81</v>
      </c>
      <c r="V7" s="44">
        <f t="shared" si="1"/>
        <v>91</v>
      </c>
      <c r="W7" s="44">
        <f t="shared" si="1"/>
        <v>101</v>
      </c>
      <c r="X7" s="44">
        <f t="shared" si="1"/>
        <v>112</v>
      </c>
      <c r="Y7" s="44">
        <f t="shared" si="1"/>
        <v>123</v>
      </c>
      <c r="Z7" s="44">
        <f t="shared" si="1"/>
        <v>135</v>
      </c>
      <c r="AA7" s="44">
        <f t="shared" si="1"/>
        <v>147</v>
      </c>
      <c r="AB7" s="44">
        <f t="shared" si="1"/>
        <v>160</v>
      </c>
      <c r="AC7" s="44">
        <f t="shared" si="1"/>
        <v>174</v>
      </c>
      <c r="AD7" s="44">
        <f t="shared" si="1"/>
        <v>189</v>
      </c>
      <c r="AE7" s="44">
        <f t="shared" si="1"/>
        <v>205</v>
      </c>
      <c r="AF7" s="44">
        <f t="shared" si="1"/>
        <v>222</v>
      </c>
      <c r="AG7" s="44">
        <f t="shared" si="1"/>
        <v>240</v>
      </c>
      <c r="AH7" s="44">
        <f t="shared" si="1"/>
        <v>259</v>
      </c>
      <c r="AI7" s="44">
        <f t="shared" si="1"/>
        <v>279</v>
      </c>
      <c r="AJ7" s="44">
        <f t="shared" si="1"/>
        <v>299</v>
      </c>
      <c r="AK7" s="44">
        <f t="shared" si="1"/>
        <v>320</v>
      </c>
      <c r="AL7" s="44">
        <f t="shared" si="1"/>
        <v>341</v>
      </c>
      <c r="AM7" s="44">
        <f t="shared" si="1"/>
        <v>363</v>
      </c>
      <c r="AN7" s="44">
        <f t="shared" si="1"/>
        <v>385</v>
      </c>
      <c r="AO7" s="44">
        <f t="shared" si="1"/>
        <v>407</v>
      </c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</row>
    <row r="8" spans="1:65" ht="15">
      <c r="A8" s="30"/>
      <c r="B8" s="42"/>
      <c r="C8" s="42"/>
      <c r="D8" s="42"/>
      <c r="E8" s="42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</row>
    <row r="9" spans="1:65" s="51" customFormat="1" ht="15">
      <c r="A9" s="52" t="s">
        <v>25</v>
      </c>
      <c r="B9" s="53"/>
      <c r="C9" s="53"/>
      <c r="D9" s="53"/>
      <c r="E9" s="53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</row>
    <row r="10" spans="1:65" ht="15">
      <c r="A10" s="30" t="s">
        <v>37</v>
      </c>
      <c r="B10" s="35">
        <v>30000</v>
      </c>
      <c r="C10" s="35">
        <v>35000</v>
      </c>
      <c r="D10" s="35">
        <v>45000</v>
      </c>
      <c r="E10" s="35" t="s">
        <v>59</v>
      </c>
      <c r="F10" s="30">
        <f aca="true" t="shared" si="2" ref="F10:P10">$B$10*F6</f>
        <v>0</v>
      </c>
      <c r="G10" s="30">
        <f t="shared" si="2"/>
        <v>30000</v>
      </c>
      <c r="H10" s="30">
        <f t="shared" si="2"/>
        <v>60000</v>
      </c>
      <c r="I10" s="30">
        <f t="shared" si="2"/>
        <v>90000</v>
      </c>
      <c r="J10" s="30">
        <f t="shared" si="2"/>
        <v>120000</v>
      </c>
      <c r="K10" s="30">
        <f t="shared" si="2"/>
        <v>120000</v>
      </c>
      <c r="L10" s="30">
        <f t="shared" si="2"/>
        <v>150000</v>
      </c>
      <c r="M10" s="30">
        <f t="shared" si="2"/>
        <v>150000</v>
      </c>
      <c r="N10" s="30">
        <f t="shared" si="2"/>
        <v>150000</v>
      </c>
      <c r="O10" s="30">
        <f t="shared" si="2"/>
        <v>180000</v>
      </c>
      <c r="P10" s="30">
        <f t="shared" si="2"/>
        <v>180000</v>
      </c>
      <c r="Q10" s="30">
        <f>$B$10*Q6</f>
        <v>180000</v>
      </c>
      <c r="R10" s="30">
        <f>$C$10*R6</f>
        <v>280000</v>
      </c>
      <c r="S10" s="30">
        <f aca="true" t="shared" si="3" ref="S10:AC10">$C$10*S6</f>
        <v>280000</v>
      </c>
      <c r="T10" s="30">
        <f t="shared" si="3"/>
        <v>315000</v>
      </c>
      <c r="U10" s="30">
        <f t="shared" si="3"/>
        <v>315000</v>
      </c>
      <c r="V10" s="30">
        <f t="shared" si="3"/>
        <v>350000</v>
      </c>
      <c r="W10" s="30">
        <f t="shared" si="3"/>
        <v>350000</v>
      </c>
      <c r="X10" s="30">
        <f t="shared" si="3"/>
        <v>385000</v>
      </c>
      <c r="Y10" s="30">
        <f t="shared" si="3"/>
        <v>385000</v>
      </c>
      <c r="Z10" s="30">
        <f t="shared" si="3"/>
        <v>420000</v>
      </c>
      <c r="AA10" s="30">
        <f t="shared" si="3"/>
        <v>420000</v>
      </c>
      <c r="AB10" s="30">
        <f t="shared" si="3"/>
        <v>455000</v>
      </c>
      <c r="AC10" s="30">
        <f t="shared" si="3"/>
        <v>490000</v>
      </c>
      <c r="AD10" s="30">
        <f>$D$10*AD6</f>
        <v>675000</v>
      </c>
      <c r="AE10" s="30">
        <f aca="true" t="shared" si="4" ref="AE10:AO10">$D$10*AE6</f>
        <v>720000</v>
      </c>
      <c r="AF10" s="30">
        <f t="shared" si="4"/>
        <v>765000</v>
      </c>
      <c r="AG10" s="30">
        <f t="shared" si="4"/>
        <v>810000</v>
      </c>
      <c r="AH10" s="30">
        <f t="shared" si="4"/>
        <v>855000</v>
      </c>
      <c r="AI10" s="30">
        <f t="shared" si="4"/>
        <v>900000</v>
      </c>
      <c r="AJ10" s="30">
        <f t="shared" si="4"/>
        <v>900000</v>
      </c>
      <c r="AK10" s="30">
        <f t="shared" si="4"/>
        <v>945000</v>
      </c>
      <c r="AL10" s="30">
        <f t="shared" si="4"/>
        <v>945000</v>
      </c>
      <c r="AM10" s="30">
        <f t="shared" si="4"/>
        <v>990000</v>
      </c>
      <c r="AN10" s="30">
        <f t="shared" si="4"/>
        <v>990000</v>
      </c>
      <c r="AO10" s="30">
        <f t="shared" si="4"/>
        <v>990000</v>
      </c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</row>
    <row r="11" spans="1:65" s="51" customFormat="1" ht="15">
      <c r="A11" s="52" t="s">
        <v>45</v>
      </c>
      <c r="B11" s="53"/>
      <c r="C11" s="53"/>
      <c r="D11" s="53"/>
      <c r="E11" s="53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</row>
    <row r="12" spans="1:65" ht="15">
      <c r="A12" s="30" t="s">
        <v>39</v>
      </c>
      <c r="B12" s="42">
        <v>0</v>
      </c>
      <c r="C12" s="42">
        <v>0.3</v>
      </c>
      <c r="D12" s="42">
        <v>0.4</v>
      </c>
      <c r="E12" s="42" t="s">
        <v>42</v>
      </c>
      <c r="F12" s="73">
        <f aca="true" t="shared" si="5" ref="F12:Q12">$B$12*F7</f>
        <v>0</v>
      </c>
      <c r="G12" s="73">
        <f t="shared" si="5"/>
        <v>0</v>
      </c>
      <c r="H12" s="73">
        <f t="shared" si="5"/>
        <v>0</v>
      </c>
      <c r="I12" s="73">
        <f t="shared" si="5"/>
        <v>0</v>
      </c>
      <c r="J12" s="73">
        <f t="shared" si="5"/>
        <v>0</v>
      </c>
      <c r="K12" s="73">
        <f t="shared" si="5"/>
        <v>0</v>
      </c>
      <c r="L12" s="73">
        <f t="shared" si="5"/>
        <v>0</v>
      </c>
      <c r="M12" s="73">
        <f t="shared" si="5"/>
        <v>0</v>
      </c>
      <c r="N12" s="73">
        <f t="shared" si="5"/>
        <v>0</v>
      </c>
      <c r="O12" s="73">
        <f t="shared" si="5"/>
        <v>0</v>
      </c>
      <c r="P12" s="73">
        <f t="shared" si="5"/>
        <v>0</v>
      </c>
      <c r="Q12" s="73">
        <f t="shared" si="5"/>
        <v>0</v>
      </c>
      <c r="R12" s="73">
        <v>3</v>
      </c>
      <c r="S12" s="73">
        <f aca="true" t="shared" si="6" ref="S12:AC12">R12+$C$12*(S7-R7)</f>
        <v>5.4</v>
      </c>
      <c r="T12" s="73">
        <f t="shared" si="6"/>
        <v>8.1</v>
      </c>
      <c r="U12" s="73">
        <f t="shared" si="6"/>
        <v>10.799999999999999</v>
      </c>
      <c r="V12" s="73">
        <f t="shared" si="6"/>
        <v>13.799999999999999</v>
      </c>
      <c r="W12" s="73">
        <f t="shared" si="6"/>
        <v>16.799999999999997</v>
      </c>
      <c r="X12" s="73">
        <f t="shared" si="6"/>
        <v>20.099999999999998</v>
      </c>
      <c r="Y12" s="73">
        <f t="shared" si="6"/>
        <v>23.4</v>
      </c>
      <c r="Z12" s="73">
        <f t="shared" si="6"/>
        <v>27</v>
      </c>
      <c r="AA12" s="73">
        <f t="shared" si="6"/>
        <v>30.6</v>
      </c>
      <c r="AB12" s="73">
        <f t="shared" si="6"/>
        <v>34.5</v>
      </c>
      <c r="AC12" s="73">
        <f t="shared" si="6"/>
        <v>38.7</v>
      </c>
      <c r="AD12" s="73">
        <f aca="true" t="shared" si="7" ref="AD12:AO12">AC12+$D$12*(AD7-AC7)</f>
        <v>44.7</v>
      </c>
      <c r="AE12" s="73">
        <f t="shared" si="7"/>
        <v>51.1</v>
      </c>
      <c r="AF12" s="73">
        <f t="shared" si="7"/>
        <v>57.900000000000006</v>
      </c>
      <c r="AG12" s="73">
        <f t="shared" si="7"/>
        <v>65.10000000000001</v>
      </c>
      <c r="AH12" s="73">
        <f t="shared" si="7"/>
        <v>72.7</v>
      </c>
      <c r="AI12" s="73">
        <f t="shared" si="7"/>
        <v>80.7</v>
      </c>
      <c r="AJ12" s="73">
        <f t="shared" si="7"/>
        <v>88.7</v>
      </c>
      <c r="AK12" s="73">
        <f t="shared" si="7"/>
        <v>97.10000000000001</v>
      </c>
      <c r="AL12" s="73">
        <f t="shared" si="7"/>
        <v>105.50000000000001</v>
      </c>
      <c r="AM12" s="73">
        <f t="shared" si="7"/>
        <v>114.30000000000001</v>
      </c>
      <c r="AN12" s="73">
        <f t="shared" si="7"/>
        <v>123.10000000000001</v>
      </c>
      <c r="AO12" s="73">
        <f t="shared" si="7"/>
        <v>131.9</v>
      </c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</row>
    <row r="13" spans="1:65" ht="15">
      <c r="A13" s="30" t="s">
        <v>38</v>
      </c>
      <c r="B13" s="35">
        <v>0</v>
      </c>
      <c r="C13" s="35">
        <v>3000</v>
      </c>
      <c r="D13" s="35">
        <v>4000</v>
      </c>
      <c r="E13" s="35" t="s">
        <v>59</v>
      </c>
      <c r="F13" s="74">
        <v>0</v>
      </c>
      <c r="G13" s="74">
        <f>$B$13*G12</f>
        <v>0</v>
      </c>
      <c r="H13" s="74">
        <f aca="true" t="shared" si="8" ref="H13:Q13">$B$13*H12</f>
        <v>0</v>
      </c>
      <c r="I13" s="74">
        <f t="shared" si="8"/>
        <v>0</v>
      </c>
      <c r="J13" s="74">
        <f t="shared" si="8"/>
        <v>0</v>
      </c>
      <c r="K13" s="74">
        <f t="shared" si="8"/>
        <v>0</v>
      </c>
      <c r="L13" s="74">
        <f t="shared" si="8"/>
        <v>0</v>
      </c>
      <c r="M13" s="74">
        <f>$B$13*M12</f>
        <v>0</v>
      </c>
      <c r="N13" s="74">
        <f t="shared" si="8"/>
        <v>0</v>
      </c>
      <c r="O13" s="74">
        <f t="shared" si="8"/>
        <v>0</v>
      </c>
      <c r="P13" s="74">
        <f t="shared" si="8"/>
        <v>0</v>
      </c>
      <c r="Q13" s="74">
        <f t="shared" si="8"/>
        <v>0</v>
      </c>
      <c r="R13" s="74">
        <f>$C$13*R12</f>
        <v>9000</v>
      </c>
      <c r="S13" s="74">
        <f aca="true" t="shared" si="9" ref="S13:AC13">$C$13*S12</f>
        <v>16200.000000000002</v>
      </c>
      <c r="T13" s="74">
        <f t="shared" si="9"/>
        <v>24300</v>
      </c>
      <c r="U13" s="74">
        <f t="shared" si="9"/>
        <v>32399.999999999996</v>
      </c>
      <c r="V13" s="74">
        <f t="shared" si="9"/>
        <v>41400</v>
      </c>
      <c r="W13" s="74">
        <f t="shared" si="9"/>
        <v>50399.99999999999</v>
      </c>
      <c r="X13" s="74">
        <f t="shared" si="9"/>
        <v>60299.99999999999</v>
      </c>
      <c r="Y13" s="74">
        <f t="shared" si="9"/>
        <v>70200</v>
      </c>
      <c r="Z13" s="74">
        <f t="shared" si="9"/>
        <v>81000</v>
      </c>
      <c r="AA13" s="74">
        <f t="shared" si="9"/>
        <v>91800</v>
      </c>
      <c r="AB13" s="74">
        <f t="shared" si="9"/>
        <v>103500</v>
      </c>
      <c r="AC13" s="74">
        <f t="shared" si="9"/>
        <v>116100.00000000001</v>
      </c>
      <c r="AD13" s="74">
        <f>$C$13*AD12</f>
        <v>134100</v>
      </c>
      <c r="AE13" s="74">
        <f aca="true" t="shared" si="10" ref="AE13:AO13">$C$13*AE12</f>
        <v>153300</v>
      </c>
      <c r="AF13" s="74">
        <f t="shared" si="10"/>
        <v>173700.00000000003</v>
      </c>
      <c r="AG13" s="74">
        <f t="shared" si="10"/>
        <v>195300.00000000003</v>
      </c>
      <c r="AH13" s="74">
        <f t="shared" si="10"/>
        <v>218100</v>
      </c>
      <c r="AI13" s="74">
        <f t="shared" si="10"/>
        <v>242100</v>
      </c>
      <c r="AJ13" s="74">
        <f t="shared" si="10"/>
        <v>266100</v>
      </c>
      <c r="AK13" s="74">
        <f t="shared" si="10"/>
        <v>291300</v>
      </c>
      <c r="AL13" s="74">
        <f t="shared" si="10"/>
        <v>316500.00000000006</v>
      </c>
      <c r="AM13" s="74">
        <f t="shared" si="10"/>
        <v>342900.00000000006</v>
      </c>
      <c r="AN13" s="74">
        <f t="shared" si="10"/>
        <v>369300</v>
      </c>
      <c r="AO13" s="74">
        <f t="shared" si="10"/>
        <v>395700</v>
      </c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</row>
    <row r="14" spans="1:65" ht="15">
      <c r="A14" s="44" t="s">
        <v>40</v>
      </c>
      <c r="B14" s="42">
        <v>0</v>
      </c>
      <c r="C14" s="42">
        <v>0.2</v>
      </c>
      <c r="D14" s="42">
        <v>0.3</v>
      </c>
      <c r="E14" s="42" t="s">
        <v>42</v>
      </c>
      <c r="F14" s="73">
        <f aca="true" t="shared" si="11" ref="F14:Q14">$B$14*F7</f>
        <v>0</v>
      </c>
      <c r="G14" s="73">
        <f t="shared" si="11"/>
        <v>0</v>
      </c>
      <c r="H14" s="73">
        <f t="shared" si="11"/>
        <v>0</v>
      </c>
      <c r="I14" s="73">
        <f t="shared" si="11"/>
        <v>0</v>
      </c>
      <c r="J14" s="73">
        <f t="shared" si="11"/>
        <v>0</v>
      </c>
      <c r="K14" s="73">
        <f t="shared" si="11"/>
        <v>0</v>
      </c>
      <c r="L14" s="73">
        <f t="shared" si="11"/>
        <v>0</v>
      </c>
      <c r="M14" s="73">
        <f t="shared" si="11"/>
        <v>0</v>
      </c>
      <c r="N14" s="73">
        <f t="shared" si="11"/>
        <v>0</v>
      </c>
      <c r="O14" s="73">
        <f t="shared" si="11"/>
        <v>0</v>
      </c>
      <c r="P14" s="73">
        <f t="shared" si="11"/>
        <v>0</v>
      </c>
      <c r="Q14" s="73">
        <f t="shared" si="11"/>
        <v>0</v>
      </c>
      <c r="R14" s="73">
        <v>3</v>
      </c>
      <c r="S14" s="73">
        <f aca="true" t="shared" si="12" ref="S14:AC14">R14+$C$14*(S7-R7)</f>
        <v>4.6</v>
      </c>
      <c r="T14" s="73">
        <f t="shared" si="12"/>
        <v>6.3999999999999995</v>
      </c>
      <c r="U14" s="73">
        <f t="shared" si="12"/>
        <v>8.2</v>
      </c>
      <c r="V14" s="73">
        <f t="shared" si="12"/>
        <v>10.2</v>
      </c>
      <c r="W14" s="73">
        <f t="shared" si="12"/>
        <v>12.2</v>
      </c>
      <c r="X14" s="73">
        <f t="shared" si="12"/>
        <v>14.399999999999999</v>
      </c>
      <c r="Y14" s="73">
        <f t="shared" si="12"/>
        <v>16.599999999999998</v>
      </c>
      <c r="Z14" s="73">
        <f t="shared" si="12"/>
        <v>19</v>
      </c>
      <c r="AA14" s="73">
        <f t="shared" si="12"/>
        <v>21.4</v>
      </c>
      <c r="AB14" s="73">
        <f t="shared" si="12"/>
        <v>24</v>
      </c>
      <c r="AC14" s="73">
        <f t="shared" si="12"/>
        <v>26.8</v>
      </c>
      <c r="AD14" s="73">
        <f aca="true" t="shared" si="13" ref="AD14:AO14">AC14+$D$14*(AD7-AC7)</f>
        <v>31.3</v>
      </c>
      <c r="AE14" s="73">
        <f t="shared" si="13"/>
        <v>36.1</v>
      </c>
      <c r="AF14" s="73">
        <f t="shared" si="13"/>
        <v>41.2</v>
      </c>
      <c r="AG14" s="73">
        <f t="shared" si="13"/>
        <v>46.6</v>
      </c>
      <c r="AH14" s="73">
        <f t="shared" si="13"/>
        <v>52.300000000000004</v>
      </c>
      <c r="AI14" s="73">
        <f t="shared" si="13"/>
        <v>58.300000000000004</v>
      </c>
      <c r="AJ14" s="73">
        <f t="shared" si="13"/>
        <v>64.30000000000001</v>
      </c>
      <c r="AK14" s="73">
        <f t="shared" si="13"/>
        <v>70.60000000000001</v>
      </c>
      <c r="AL14" s="73">
        <f t="shared" si="13"/>
        <v>76.9</v>
      </c>
      <c r="AM14" s="73">
        <f t="shared" si="13"/>
        <v>83.5</v>
      </c>
      <c r="AN14" s="73">
        <f t="shared" si="13"/>
        <v>90.1</v>
      </c>
      <c r="AO14" s="73">
        <f t="shared" si="13"/>
        <v>96.69999999999999</v>
      </c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</row>
    <row r="15" spans="1:65" ht="15">
      <c r="A15" s="44" t="s">
        <v>41</v>
      </c>
      <c r="B15" s="42">
        <v>0</v>
      </c>
      <c r="C15" s="42">
        <v>15000</v>
      </c>
      <c r="D15" s="42">
        <v>20000</v>
      </c>
      <c r="E15" s="35" t="s">
        <v>59</v>
      </c>
      <c r="F15" s="44">
        <v>0</v>
      </c>
      <c r="G15" s="44">
        <f aca="true" t="shared" si="14" ref="G15:Q15">$B$15*G14</f>
        <v>0</v>
      </c>
      <c r="H15" s="44">
        <f t="shared" si="14"/>
        <v>0</v>
      </c>
      <c r="I15" s="44">
        <f t="shared" si="14"/>
        <v>0</v>
      </c>
      <c r="J15" s="44">
        <f t="shared" si="14"/>
        <v>0</v>
      </c>
      <c r="K15" s="44">
        <f t="shared" si="14"/>
        <v>0</v>
      </c>
      <c r="L15" s="44">
        <f t="shared" si="14"/>
        <v>0</v>
      </c>
      <c r="M15" s="44">
        <f t="shared" si="14"/>
        <v>0</v>
      </c>
      <c r="N15" s="44">
        <f t="shared" si="14"/>
        <v>0</v>
      </c>
      <c r="O15" s="44">
        <f t="shared" si="14"/>
        <v>0</v>
      </c>
      <c r="P15" s="44">
        <f t="shared" si="14"/>
        <v>0</v>
      </c>
      <c r="Q15" s="44">
        <f t="shared" si="14"/>
        <v>0</v>
      </c>
      <c r="R15" s="44">
        <f>$C$15*R14</f>
        <v>45000</v>
      </c>
      <c r="S15" s="44">
        <f aca="true" t="shared" si="15" ref="S15:AC15">$C$15*S14</f>
        <v>69000</v>
      </c>
      <c r="T15" s="44">
        <f t="shared" si="15"/>
        <v>95999.99999999999</v>
      </c>
      <c r="U15" s="44">
        <f t="shared" si="15"/>
        <v>122999.99999999999</v>
      </c>
      <c r="V15" s="44">
        <f t="shared" si="15"/>
        <v>153000</v>
      </c>
      <c r="W15" s="44">
        <f t="shared" si="15"/>
        <v>183000</v>
      </c>
      <c r="X15" s="44">
        <f t="shared" si="15"/>
        <v>215999.99999999997</v>
      </c>
      <c r="Y15" s="44">
        <f t="shared" si="15"/>
        <v>248999.99999999997</v>
      </c>
      <c r="Z15" s="44">
        <f t="shared" si="15"/>
        <v>285000</v>
      </c>
      <c r="AA15" s="44">
        <f t="shared" si="15"/>
        <v>321000</v>
      </c>
      <c r="AB15" s="44">
        <f t="shared" si="15"/>
        <v>360000</v>
      </c>
      <c r="AC15" s="44">
        <f t="shared" si="15"/>
        <v>402000</v>
      </c>
      <c r="AD15" s="44">
        <f>$D$15*AD14</f>
        <v>626000</v>
      </c>
      <c r="AE15" s="44">
        <f aca="true" t="shared" si="16" ref="AE15:AO15">$D$15*AE14</f>
        <v>722000</v>
      </c>
      <c r="AF15" s="44">
        <f t="shared" si="16"/>
        <v>824000</v>
      </c>
      <c r="AG15" s="44">
        <f t="shared" si="16"/>
        <v>932000</v>
      </c>
      <c r="AH15" s="44">
        <f t="shared" si="16"/>
        <v>1046000.0000000001</v>
      </c>
      <c r="AI15" s="44">
        <f t="shared" si="16"/>
        <v>1166000</v>
      </c>
      <c r="AJ15" s="44">
        <f t="shared" si="16"/>
        <v>1286000.0000000002</v>
      </c>
      <c r="AK15" s="44">
        <f t="shared" si="16"/>
        <v>1412000.0000000002</v>
      </c>
      <c r="AL15" s="44">
        <f t="shared" si="16"/>
        <v>1538000</v>
      </c>
      <c r="AM15" s="44">
        <f t="shared" si="16"/>
        <v>1670000</v>
      </c>
      <c r="AN15" s="44">
        <f t="shared" si="16"/>
        <v>1802000</v>
      </c>
      <c r="AO15" s="44">
        <f t="shared" si="16"/>
        <v>1933999.9999999998</v>
      </c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</row>
    <row r="16" spans="1:65" s="51" customFormat="1" ht="15">
      <c r="A16" s="52" t="s">
        <v>27</v>
      </c>
      <c r="B16" s="49"/>
      <c r="C16" s="49"/>
      <c r="D16" s="49"/>
      <c r="E16" s="49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</row>
    <row r="17" spans="1:65" ht="15">
      <c r="A17" s="30" t="s">
        <v>43</v>
      </c>
      <c r="B17" s="42">
        <v>0.2</v>
      </c>
      <c r="C17" s="42"/>
      <c r="D17" s="42"/>
      <c r="E17" s="42" t="s">
        <v>42</v>
      </c>
      <c r="F17" s="73">
        <f aca="true" t="shared" si="17" ref="F17:AO17">$B$17*F7</f>
        <v>0</v>
      </c>
      <c r="G17" s="73">
        <f t="shared" si="17"/>
        <v>0.2</v>
      </c>
      <c r="H17" s="73">
        <f t="shared" si="17"/>
        <v>0.6000000000000001</v>
      </c>
      <c r="I17" s="73">
        <f t="shared" si="17"/>
        <v>1.2000000000000002</v>
      </c>
      <c r="J17" s="73">
        <f t="shared" si="17"/>
        <v>2</v>
      </c>
      <c r="K17" s="73">
        <f t="shared" si="17"/>
        <v>2.8000000000000003</v>
      </c>
      <c r="L17" s="73">
        <f t="shared" si="17"/>
        <v>3.8000000000000003</v>
      </c>
      <c r="M17" s="73">
        <f t="shared" si="17"/>
        <v>4.800000000000001</v>
      </c>
      <c r="N17" s="73">
        <f t="shared" si="17"/>
        <v>5.800000000000001</v>
      </c>
      <c r="O17" s="73">
        <f t="shared" si="17"/>
        <v>7</v>
      </c>
      <c r="P17" s="73">
        <f t="shared" si="17"/>
        <v>8.200000000000001</v>
      </c>
      <c r="Q17" s="73">
        <f t="shared" si="17"/>
        <v>9.4</v>
      </c>
      <c r="R17" s="73">
        <f t="shared" si="17"/>
        <v>11</v>
      </c>
      <c r="S17" s="73">
        <f t="shared" si="17"/>
        <v>12.600000000000001</v>
      </c>
      <c r="T17" s="73">
        <f t="shared" si="17"/>
        <v>14.4</v>
      </c>
      <c r="U17" s="73">
        <f t="shared" si="17"/>
        <v>16.2</v>
      </c>
      <c r="V17" s="73">
        <f t="shared" si="17"/>
        <v>18.2</v>
      </c>
      <c r="W17" s="73">
        <f t="shared" si="17"/>
        <v>20.200000000000003</v>
      </c>
      <c r="X17" s="73">
        <f t="shared" si="17"/>
        <v>22.400000000000002</v>
      </c>
      <c r="Y17" s="73">
        <f t="shared" si="17"/>
        <v>24.6</v>
      </c>
      <c r="Z17" s="73">
        <f t="shared" si="17"/>
        <v>27</v>
      </c>
      <c r="AA17" s="73">
        <f t="shared" si="17"/>
        <v>29.400000000000002</v>
      </c>
      <c r="AB17" s="73">
        <f t="shared" si="17"/>
        <v>32</v>
      </c>
      <c r="AC17" s="73">
        <f t="shared" si="17"/>
        <v>34.800000000000004</v>
      </c>
      <c r="AD17" s="73">
        <f t="shared" si="17"/>
        <v>37.800000000000004</v>
      </c>
      <c r="AE17" s="73">
        <f t="shared" si="17"/>
        <v>41</v>
      </c>
      <c r="AF17" s="73">
        <f t="shared" si="17"/>
        <v>44.400000000000006</v>
      </c>
      <c r="AG17" s="73">
        <f t="shared" si="17"/>
        <v>48</v>
      </c>
      <c r="AH17" s="73">
        <f t="shared" si="17"/>
        <v>51.800000000000004</v>
      </c>
      <c r="AI17" s="73">
        <f t="shared" si="17"/>
        <v>55.800000000000004</v>
      </c>
      <c r="AJ17" s="73">
        <f t="shared" si="17"/>
        <v>59.800000000000004</v>
      </c>
      <c r="AK17" s="73">
        <f t="shared" si="17"/>
        <v>64</v>
      </c>
      <c r="AL17" s="73">
        <f t="shared" si="17"/>
        <v>68.2</v>
      </c>
      <c r="AM17" s="73">
        <f t="shared" si="17"/>
        <v>72.60000000000001</v>
      </c>
      <c r="AN17" s="73">
        <f t="shared" si="17"/>
        <v>77</v>
      </c>
      <c r="AO17" s="73">
        <f t="shared" si="17"/>
        <v>81.4</v>
      </c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</row>
    <row r="18" spans="1:65" ht="15">
      <c r="A18" s="30" t="s">
        <v>27</v>
      </c>
      <c r="B18" s="42">
        <v>6000</v>
      </c>
      <c r="C18" s="42"/>
      <c r="D18" s="42"/>
      <c r="E18" s="35" t="s">
        <v>59</v>
      </c>
      <c r="F18" s="44">
        <v>0</v>
      </c>
      <c r="G18" s="44">
        <f aca="true" t="shared" si="18" ref="G18:P18">$B$18*G17</f>
        <v>1200</v>
      </c>
      <c r="H18" s="44">
        <f t="shared" si="18"/>
        <v>3600.0000000000005</v>
      </c>
      <c r="I18" s="44">
        <f t="shared" si="18"/>
        <v>7200.000000000001</v>
      </c>
      <c r="J18" s="44">
        <f t="shared" si="18"/>
        <v>12000</v>
      </c>
      <c r="K18" s="44">
        <f t="shared" si="18"/>
        <v>16800</v>
      </c>
      <c r="L18" s="44">
        <f t="shared" si="18"/>
        <v>22800</v>
      </c>
      <c r="M18" s="44">
        <f t="shared" si="18"/>
        <v>28800.000000000004</v>
      </c>
      <c r="N18" s="44">
        <f t="shared" si="18"/>
        <v>34800.00000000001</v>
      </c>
      <c r="O18" s="44">
        <f t="shared" si="18"/>
        <v>42000</v>
      </c>
      <c r="P18" s="44">
        <f t="shared" si="18"/>
        <v>49200.00000000001</v>
      </c>
      <c r="Q18" s="44">
        <f>$B$18*Q17</f>
        <v>56400</v>
      </c>
      <c r="R18" s="44">
        <f aca="true" t="shared" si="19" ref="R18:AO18">$B$18*R17</f>
        <v>66000</v>
      </c>
      <c r="S18" s="44">
        <f t="shared" si="19"/>
        <v>75600.00000000001</v>
      </c>
      <c r="T18" s="44">
        <f t="shared" si="19"/>
        <v>86400</v>
      </c>
      <c r="U18" s="44">
        <f t="shared" si="19"/>
        <v>97200</v>
      </c>
      <c r="V18" s="44">
        <f t="shared" si="19"/>
        <v>109200</v>
      </c>
      <c r="W18" s="44">
        <f t="shared" si="19"/>
        <v>121200.00000000001</v>
      </c>
      <c r="X18" s="44">
        <f t="shared" si="19"/>
        <v>134400</v>
      </c>
      <c r="Y18" s="44">
        <f t="shared" si="19"/>
        <v>147600</v>
      </c>
      <c r="Z18" s="44">
        <f t="shared" si="19"/>
        <v>162000</v>
      </c>
      <c r="AA18" s="44">
        <f t="shared" si="19"/>
        <v>176400</v>
      </c>
      <c r="AB18" s="44">
        <f t="shared" si="19"/>
        <v>192000</v>
      </c>
      <c r="AC18" s="44">
        <f t="shared" si="19"/>
        <v>208800.00000000003</v>
      </c>
      <c r="AD18" s="44">
        <f t="shared" si="19"/>
        <v>226800.00000000003</v>
      </c>
      <c r="AE18" s="44">
        <f t="shared" si="19"/>
        <v>246000</v>
      </c>
      <c r="AF18" s="44">
        <f t="shared" si="19"/>
        <v>266400.00000000006</v>
      </c>
      <c r="AG18" s="44">
        <f t="shared" si="19"/>
        <v>288000</v>
      </c>
      <c r="AH18" s="44">
        <f t="shared" si="19"/>
        <v>310800</v>
      </c>
      <c r="AI18" s="44">
        <f t="shared" si="19"/>
        <v>334800</v>
      </c>
      <c r="AJ18" s="44">
        <f t="shared" si="19"/>
        <v>358800</v>
      </c>
      <c r="AK18" s="44">
        <f t="shared" si="19"/>
        <v>384000</v>
      </c>
      <c r="AL18" s="44">
        <f t="shared" si="19"/>
        <v>409200</v>
      </c>
      <c r="AM18" s="44">
        <f t="shared" si="19"/>
        <v>435600.00000000006</v>
      </c>
      <c r="AN18" s="44">
        <f t="shared" si="19"/>
        <v>462000</v>
      </c>
      <c r="AO18" s="44">
        <f t="shared" si="19"/>
        <v>488400.00000000006</v>
      </c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</row>
    <row r="19" spans="1:65" s="51" customFormat="1" ht="15">
      <c r="A19" s="52" t="s">
        <v>33</v>
      </c>
      <c r="B19" s="53"/>
      <c r="C19" s="53"/>
      <c r="D19" s="53"/>
      <c r="E19" s="53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</row>
    <row r="20" spans="1:65" ht="15">
      <c r="A20" s="30" t="s">
        <v>76</v>
      </c>
      <c r="B20" s="42">
        <v>0</v>
      </c>
      <c r="C20" s="42">
        <v>0.4</v>
      </c>
      <c r="D20" s="42">
        <v>0.5</v>
      </c>
      <c r="E20" s="42" t="s">
        <v>42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3</v>
      </c>
      <c r="S20" s="73">
        <f aca="true" t="shared" si="20" ref="S20:AO20">R20+$C$20*(S7-R7)</f>
        <v>6.2</v>
      </c>
      <c r="T20" s="73">
        <f t="shared" si="20"/>
        <v>9.8</v>
      </c>
      <c r="U20" s="73">
        <f t="shared" si="20"/>
        <v>13.4</v>
      </c>
      <c r="V20" s="73">
        <f t="shared" si="20"/>
        <v>17.4</v>
      </c>
      <c r="W20" s="73">
        <f t="shared" si="20"/>
        <v>21.4</v>
      </c>
      <c r="X20" s="73">
        <f t="shared" si="20"/>
        <v>25.799999999999997</v>
      </c>
      <c r="Y20" s="73">
        <f t="shared" si="20"/>
        <v>30.199999999999996</v>
      </c>
      <c r="Z20" s="73">
        <f t="shared" si="20"/>
        <v>35</v>
      </c>
      <c r="AA20" s="73">
        <f t="shared" si="20"/>
        <v>39.8</v>
      </c>
      <c r="AB20" s="73">
        <f t="shared" si="20"/>
        <v>45</v>
      </c>
      <c r="AC20" s="73">
        <f t="shared" si="20"/>
        <v>50.6</v>
      </c>
      <c r="AD20" s="73">
        <f t="shared" si="20"/>
        <v>56.6</v>
      </c>
      <c r="AE20" s="73">
        <f t="shared" si="20"/>
        <v>63</v>
      </c>
      <c r="AF20" s="73">
        <f t="shared" si="20"/>
        <v>69.8</v>
      </c>
      <c r="AG20" s="73">
        <f t="shared" si="20"/>
        <v>77</v>
      </c>
      <c r="AH20" s="73">
        <f t="shared" si="20"/>
        <v>84.6</v>
      </c>
      <c r="AI20" s="73">
        <f t="shared" si="20"/>
        <v>92.6</v>
      </c>
      <c r="AJ20" s="73">
        <f t="shared" si="20"/>
        <v>100.6</v>
      </c>
      <c r="AK20" s="73">
        <f t="shared" si="20"/>
        <v>109</v>
      </c>
      <c r="AL20" s="73">
        <f t="shared" si="20"/>
        <v>117.4</v>
      </c>
      <c r="AM20" s="73">
        <f t="shared" si="20"/>
        <v>126.2</v>
      </c>
      <c r="AN20" s="73">
        <f t="shared" si="20"/>
        <v>135</v>
      </c>
      <c r="AO20" s="73">
        <f t="shared" si="20"/>
        <v>143.8</v>
      </c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</row>
    <row r="21" spans="1:65" ht="15">
      <c r="A21" s="30" t="s">
        <v>77</v>
      </c>
      <c r="B21" s="35">
        <v>300</v>
      </c>
      <c r="C21" s="35">
        <v>300</v>
      </c>
      <c r="D21" s="35">
        <v>300</v>
      </c>
      <c r="E21" s="45"/>
      <c r="F21" s="74">
        <v>0</v>
      </c>
      <c r="G21" s="74">
        <f>$B$21*G20</f>
        <v>0</v>
      </c>
      <c r="H21" s="74">
        <f aca="true" t="shared" si="21" ref="H21:AO21">$B$21*H20</f>
        <v>0</v>
      </c>
      <c r="I21" s="74">
        <f t="shared" si="21"/>
        <v>0</v>
      </c>
      <c r="J21" s="74">
        <f t="shared" si="21"/>
        <v>0</v>
      </c>
      <c r="K21" s="74">
        <f t="shared" si="21"/>
        <v>0</v>
      </c>
      <c r="L21" s="74">
        <f t="shared" si="21"/>
        <v>0</v>
      </c>
      <c r="M21" s="74">
        <f t="shared" si="21"/>
        <v>0</v>
      </c>
      <c r="N21" s="74">
        <f t="shared" si="21"/>
        <v>0</v>
      </c>
      <c r="O21" s="74">
        <f t="shared" si="21"/>
        <v>0</v>
      </c>
      <c r="P21" s="74">
        <f t="shared" si="21"/>
        <v>0</v>
      </c>
      <c r="Q21" s="74">
        <f t="shared" si="21"/>
        <v>0</v>
      </c>
      <c r="R21" s="74">
        <f t="shared" si="21"/>
        <v>900</v>
      </c>
      <c r="S21" s="74">
        <f t="shared" si="21"/>
        <v>1860</v>
      </c>
      <c r="T21" s="74">
        <f t="shared" si="21"/>
        <v>2940</v>
      </c>
      <c r="U21" s="74">
        <f t="shared" si="21"/>
        <v>4020</v>
      </c>
      <c r="V21" s="74">
        <f t="shared" si="21"/>
        <v>5220</v>
      </c>
      <c r="W21" s="74">
        <f t="shared" si="21"/>
        <v>6420</v>
      </c>
      <c r="X21" s="74">
        <f t="shared" si="21"/>
        <v>7739.999999999999</v>
      </c>
      <c r="Y21" s="74">
        <f t="shared" si="21"/>
        <v>9059.999999999998</v>
      </c>
      <c r="Z21" s="74">
        <f t="shared" si="21"/>
        <v>10500</v>
      </c>
      <c r="AA21" s="74">
        <f t="shared" si="21"/>
        <v>11940</v>
      </c>
      <c r="AB21" s="74">
        <f t="shared" si="21"/>
        <v>13500</v>
      </c>
      <c r="AC21" s="74">
        <f t="shared" si="21"/>
        <v>15180</v>
      </c>
      <c r="AD21" s="74">
        <f t="shared" si="21"/>
        <v>16980</v>
      </c>
      <c r="AE21" s="74">
        <f t="shared" si="21"/>
        <v>18900</v>
      </c>
      <c r="AF21" s="74">
        <f t="shared" si="21"/>
        <v>20940</v>
      </c>
      <c r="AG21" s="74">
        <f t="shared" si="21"/>
        <v>23100</v>
      </c>
      <c r="AH21" s="74">
        <f t="shared" si="21"/>
        <v>25380</v>
      </c>
      <c r="AI21" s="74">
        <f t="shared" si="21"/>
        <v>27780</v>
      </c>
      <c r="AJ21" s="74">
        <f t="shared" si="21"/>
        <v>30180</v>
      </c>
      <c r="AK21" s="74">
        <f t="shared" si="21"/>
        <v>32700</v>
      </c>
      <c r="AL21" s="74">
        <f t="shared" si="21"/>
        <v>35220</v>
      </c>
      <c r="AM21" s="74">
        <f t="shared" si="21"/>
        <v>37860</v>
      </c>
      <c r="AN21" s="74">
        <f t="shared" si="21"/>
        <v>40500</v>
      </c>
      <c r="AO21" s="74">
        <f t="shared" si="21"/>
        <v>43140</v>
      </c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</row>
    <row r="22" spans="1:65" ht="15">
      <c r="A22" s="30"/>
      <c r="B22" s="35"/>
      <c r="C22" s="35"/>
      <c r="D22" s="35"/>
      <c r="E22" s="45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</row>
    <row r="23" spans="1:65" ht="15">
      <c r="A23" s="10" t="s">
        <v>65</v>
      </c>
      <c r="B23" s="17"/>
      <c r="C23" s="17"/>
      <c r="D23" s="17"/>
      <c r="E23" s="17"/>
      <c r="F23" s="75">
        <f>F10+F13+F15+F18+F21</f>
        <v>0</v>
      </c>
      <c r="G23" s="75">
        <f aca="true" t="shared" si="22" ref="G23:AO23">G10+G13+G15+G18+G21</f>
        <v>31200</v>
      </c>
      <c r="H23" s="75">
        <f t="shared" si="22"/>
        <v>63600</v>
      </c>
      <c r="I23" s="75">
        <f t="shared" si="22"/>
        <v>97200</v>
      </c>
      <c r="J23" s="75">
        <f t="shared" si="22"/>
        <v>132000</v>
      </c>
      <c r="K23" s="75">
        <f t="shared" si="22"/>
        <v>136800</v>
      </c>
      <c r="L23" s="75">
        <f t="shared" si="22"/>
        <v>172800</v>
      </c>
      <c r="M23" s="75">
        <f t="shared" si="22"/>
        <v>178800</v>
      </c>
      <c r="N23" s="75">
        <f t="shared" si="22"/>
        <v>184800</v>
      </c>
      <c r="O23" s="75">
        <f t="shared" si="22"/>
        <v>222000</v>
      </c>
      <c r="P23" s="75">
        <f t="shared" si="22"/>
        <v>229200</v>
      </c>
      <c r="Q23" s="75">
        <f t="shared" si="22"/>
        <v>236400</v>
      </c>
      <c r="R23" s="75">
        <f t="shared" si="22"/>
        <v>400900</v>
      </c>
      <c r="S23" s="75">
        <f t="shared" si="22"/>
        <v>442660</v>
      </c>
      <c r="T23" s="75">
        <f t="shared" si="22"/>
        <v>524640</v>
      </c>
      <c r="U23" s="75">
        <f t="shared" si="22"/>
        <v>571620</v>
      </c>
      <c r="V23" s="75">
        <f t="shared" si="22"/>
        <v>658820</v>
      </c>
      <c r="W23" s="75">
        <f t="shared" si="22"/>
        <v>711020</v>
      </c>
      <c r="X23" s="75">
        <f t="shared" si="22"/>
        <v>803440</v>
      </c>
      <c r="Y23" s="75">
        <f t="shared" si="22"/>
        <v>860860</v>
      </c>
      <c r="Z23" s="75">
        <f t="shared" si="22"/>
        <v>958500</v>
      </c>
      <c r="AA23" s="75">
        <f t="shared" si="22"/>
        <v>1021140</v>
      </c>
      <c r="AB23" s="75">
        <f t="shared" si="22"/>
        <v>1124000</v>
      </c>
      <c r="AC23" s="75">
        <f t="shared" si="22"/>
        <v>1232080</v>
      </c>
      <c r="AD23" s="75">
        <f t="shared" si="22"/>
        <v>1678880</v>
      </c>
      <c r="AE23" s="75">
        <f t="shared" si="22"/>
        <v>1860200</v>
      </c>
      <c r="AF23" s="75">
        <f t="shared" si="22"/>
        <v>2050040</v>
      </c>
      <c r="AG23" s="75">
        <f t="shared" si="22"/>
        <v>2248400</v>
      </c>
      <c r="AH23" s="75">
        <f t="shared" si="22"/>
        <v>2455280</v>
      </c>
      <c r="AI23" s="75">
        <f t="shared" si="22"/>
        <v>2670680</v>
      </c>
      <c r="AJ23" s="75">
        <f t="shared" si="22"/>
        <v>2841080</v>
      </c>
      <c r="AK23" s="75">
        <f t="shared" si="22"/>
        <v>3065000</v>
      </c>
      <c r="AL23" s="75">
        <f t="shared" si="22"/>
        <v>3243920</v>
      </c>
      <c r="AM23" s="75">
        <f t="shared" si="22"/>
        <v>3476360</v>
      </c>
      <c r="AN23" s="75">
        <f t="shared" si="22"/>
        <v>3663800</v>
      </c>
      <c r="AO23" s="75">
        <f t="shared" si="22"/>
        <v>3851240</v>
      </c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</row>
    <row r="24" spans="1:65" ht="15">
      <c r="A24" s="27"/>
      <c r="B24" s="17"/>
      <c r="C24" s="17"/>
      <c r="D24" s="17"/>
      <c r="E24" s="17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</row>
    <row r="25" spans="7:65" ht="15"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</row>
    <row r="26" spans="7:65" ht="15"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</row>
    <row r="27" spans="7:65" ht="15"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</row>
    <row r="28" spans="7:65" ht="15"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</row>
    <row r="29" spans="7:17" ht="15"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7:17" ht="15"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J24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A19" sqref="A19"/>
    </sheetView>
  </sheetViews>
  <sheetFormatPr defaultColWidth="9.140625" defaultRowHeight="15"/>
  <cols>
    <col min="1" max="1" width="77.28125" style="0" customWidth="1"/>
    <col min="2" max="2" width="10.7109375" style="0" bestFit="1" customWidth="1"/>
    <col min="3" max="3" width="10.421875" style="0" customWidth="1"/>
    <col min="4" max="11" width="8.57421875" style="0" bestFit="1" customWidth="1"/>
    <col min="13" max="19" width="9.7109375" style="0" bestFit="1" customWidth="1"/>
    <col min="23" max="38" width="10.140625" style="0" bestFit="1" customWidth="1"/>
  </cols>
  <sheetData>
    <row r="1" spans="1:51" ht="14.25" customHeight="1">
      <c r="A1" s="87" t="s">
        <v>28</v>
      </c>
      <c r="B1" s="87"/>
      <c r="C1" s="11" t="s">
        <v>0</v>
      </c>
      <c r="O1" s="11" t="s">
        <v>1</v>
      </c>
      <c r="AA1" t="s">
        <v>2</v>
      </c>
      <c r="AM1" t="s">
        <v>3</v>
      </c>
      <c r="AY1" t="s">
        <v>4</v>
      </c>
    </row>
    <row r="2" spans="1:62" ht="30">
      <c r="A2" s="26" t="s">
        <v>29</v>
      </c>
      <c r="B2" s="63" t="s">
        <v>47</v>
      </c>
      <c r="C2" s="26" t="s">
        <v>5</v>
      </c>
      <c r="D2" s="26" t="s">
        <v>6</v>
      </c>
      <c r="E2" s="26" t="s">
        <v>7</v>
      </c>
      <c r="F2" s="26" t="s">
        <v>8</v>
      </c>
      <c r="G2" s="26" t="s">
        <v>9</v>
      </c>
      <c r="H2" s="26" t="s">
        <v>10</v>
      </c>
      <c r="I2" s="26" t="s">
        <v>11</v>
      </c>
      <c r="J2" s="26" t="s">
        <v>12</v>
      </c>
      <c r="K2" s="26" t="s">
        <v>13</v>
      </c>
      <c r="L2" s="26" t="s">
        <v>14</v>
      </c>
      <c r="M2" s="26" t="s">
        <v>15</v>
      </c>
      <c r="N2" s="26" t="s">
        <v>16</v>
      </c>
      <c r="O2" s="26" t="s">
        <v>5</v>
      </c>
      <c r="P2" s="26" t="s">
        <v>6</v>
      </c>
      <c r="Q2" s="26" t="s">
        <v>7</v>
      </c>
      <c r="R2" s="26" t="s">
        <v>8</v>
      </c>
      <c r="S2" s="26" t="s">
        <v>9</v>
      </c>
      <c r="T2" s="26" t="s">
        <v>10</v>
      </c>
      <c r="U2" s="26" t="s">
        <v>11</v>
      </c>
      <c r="V2" s="26" t="s">
        <v>12</v>
      </c>
      <c r="W2" s="26" t="s">
        <v>13</v>
      </c>
      <c r="X2" s="26" t="s">
        <v>14</v>
      </c>
      <c r="Y2" s="26" t="s">
        <v>15</v>
      </c>
      <c r="Z2" s="26" t="s">
        <v>16</v>
      </c>
      <c r="AA2" s="26" t="s">
        <v>5</v>
      </c>
      <c r="AB2" s="26" t="s">
        <v>6</v>
      </c>
      <c r="AC2" s="26" t="s">
        <v>7</v>
      </c>
      <c r="AD2" s="26" t="s">
        <v>8</v>
      </c>
      <c r="AE2" s="26" t="s">
        <v>9</v>
      </c>
      <c r="AF2" s="26" t="s">
        <v>10</v>
      </c>
      <c r="AG2" s="26" t="s">
        <v>11</v>
      </c>
      <c r="AH2" s="26" t="s">
        <v>12</v>
      </c>
      <c r="AI2" s="26" t="s">
        <v>13</v>
      </c>
      <c r="AJ2" s="26" t="s">
        <v>14</v>
      </c>
      <c r="AK2" s="26" t="s">
        <v>15</v>
      </c>
      <c r="AL2" s="26" t="s">
        <v>16</v>
      </c>
      <c r="AM2" s="26" t="s">
        <v>5</v>
      </c>
      <c r="AN2" s="26" t="s">
        <v>6</v>
      </c>
      <c r="AO2" s="26" t="s">
        <v>7</v>
      </c>
      <c r="AP2" s="26" t="s">
        <v>8</v>
      </c>
      <c r="AQ2" s="26" t="s">
        <v>9</v>
      </c>
      <c r="AR2" s="26" t="s">
        <v>10</v>
      </c>
      <c r="AS2" s="26" t="s">
        <v>11</v>
      </c>
      <c r="AT2" s="26" t="s">
        <v>12</v>
      </c>
      <c r="AU2" s="26" t="s">
        <v>13</v>
      </c>
      <c r="AV2" s="26" t="s">
        <v>14</v>
      </c>
      <c r="AW2" s="26" t="s">
        <v>15</v>
      </c>
      <c r="AX2" s="26" t="s">
        <v>16</v>
      </c>
      <c r="AY2" s="26" t="s">
        <v>5</v>
      </c>
      <c r="AZ2" s="26" t="s">
        <v>6</v>
      </c>
      <c r="BA2" s="26" t="s">
        <v>7</v>
      </c>
      <c r="BB2" s="26" t="s">
        <v>8</v>
      </c>
      <c r="BC2" s="26" t="s">
        <v>9</v>
      </c>
      <c r="BD2" s="26" t="s">
        <v>10</v>
      </c>
      <c r="BE2" s="26" t="s">
        <v>11</v>
      </c>
      <c r="BF2" s="26" t="s">
        <v>12</v>
      </c>
      <c r="BG2" s="26" t="s">
        <v>13</v>
      </c>
      <c r="BH2" s="26" t="s">
        <v>14</v>
      </c>
      <c r="BI2" s="26" t="s">
        <v>15</v>
      </c>
      <c r="BJ2" s="26" t="s">
        <v>16</v>
      </c>
    </row>
    <row r="3" spans="1:62" s="51" customFormat="1" ht="15">
      <c r="A3" s="65" t="s">
        <v>49</v>
      </c>
      <c r="B3" s="64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</row>
    <row r="4" spans="1:62" ht="15">
      <c r="A4" s="56" t="s">
        <v>30</v>
      </c>
      <c r="B4" s="57">
        <v>0</v>
      </c>
      <c r="C4" s="58">
        <f>Доходы!F23</f>
        <v>0</v>
      </c>
      <c r="D4" s="58">
        <f>Доходы!G23</f>
        <v>31200</v>
      </c>
      <c r="E4" s="58">
        <f>Доходы!H23</f>
        <v>63600</v>
      </c>
      <c r="F4" s="58">
        <f>Доходы!I23</f>
        <v>97200</v>
      </c>
      <c r="G4" s="58">
        <f>Доходы!J23</f>
        <v>132000</v>
      </c>
      <c r="H4" s="58">
        <f>Доходы!K23</f>
        <v>136800</v>
      </c>
      <c r="I4" s="58">
        <f>Доходы!L23</f>
        <v>172800</v>
      </c>
      <c r="J4" s="58">
        <f>Доходы!M23</f>
        <v>178800</v>
      </c>
      <c r="K4" s="58">
        <f>Доходы!N23</f>
        <v>184800</v>
      </c>
      <c r="L4" s="58">
        <f>Доходы!O23</f>
        <v>222000</v>
      </c>
      <c r="M4" s="58">
        <f>Доходы!P23</f>
        <v>229200</v>
      </c>
      <c r="N4" s="58">
        <f>Доходы!Q23</f>
        <v>236400</v>
      </c>
      <c r="O4" s="58">
        <f>Доходы!R23</f>
        <v>400900</v>
      </c>
      <c r="P4" s="58">
        <f>Доходы!S23</f>
        <v>442660</v>
      </c>
      <c r="Q4" s="58">
        <f>Доходы!T23</f>
        <v>524640</v>
      </c>
      <c r="R4" s="58">
        <f>Доходы!U23</f>
        <v>571620</v>
      </c>
      <c r="S4" s="58">
        <f>Доходы!V23</f>
        <v>658820</v>
      </c>
      <c r="T4" s="58">
        <f>Доходы!W23</f>
        <v>711020</v>
      </c>
      <c r="U4" s="58">
        <f>Доходы!X23</f>
        <v>803440</v>
      </c>
      <c r="V4" s="58">
        <f>Доходы!Y23</f>
        <v>860860</v>
      </c>
      <c r="W4" s="58">
        <f>Доходы!Z23</f>
        <v>958500</v>
      </c>
      <c r="X4" s="58">
        <f>Доходы!AA23</f>
        <v>1021140</v>
      </c>
      <c r="Y4" s="58">
        <f>Доходы!AB23</f>
        <v>1124000</v>
      </c>
      <c r="Z4" s="58">
        <f>Доходы!AC23</f>
        <v>1232080</v>
      </c>
      <c r="AA4" s="58">
        <f>Доходы!AD23</f>
        <v>1678880</v>
      </c>
      <c r="AB4" s="58">
        <f>Доходы!AE23</f>
        <v>1860200</v>
      </c>
      <c r="AC4" s="58">
        <f>Доходы!AF23</f>
        <v>2050040</v>
      </c>
      <c r="AD4" s="58">
        <f>Доходы!AG23</f>
        <v>2248400</v>
      </c>
      <c r="AE4" s="58">
        <f>Доходы!AH23</f>
        <v>2455280</v>
      </c>
      <c r="AF4" s="58">
        <f>Доходы!AI23</f>
        <v>2670680</v>
      </c>
      <c r="AG4" s="58">
        <f>Доходы!AJ23</f>
        <v>2841080</v>
      </c>
      <c r="AH4" s="58">
        <f>Доходы!AK23</f>
        <v>3065000</v>
      </c>
      <c r="AI4" s="58">
        <f>Доходы!AL23</f>
        <v>3243920</v>
      </c>
      <c r="AJ4" s="58">
        <f>Доходы!AM23</f>
        <v>3476360</v>
      </c>
      <c r="AK4" s="58">
        <f>Доходы!AN23</f>
        <v>3663800</v>
      </c>
      <c r="AL4" s="58">
        <f>Доходы!AO23</f>
        <v>3851240</v>
      </c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</row>
    <row r="5" spans="1:62" ht="15">
      <c r="A5" s="59" t="s">
        <v>31</v>
      </c>
      <c r="B5" s="12"/>
      <c r="C5" s="12">
        <f>C4+B4</f>
        <v>0</v>
      </c>
      <c r="D5" s="12">
        <f aca="true" t="shared" si="0" ref="D5:N5">D4+C5</f>
        <v>31200</v>
      </c>
      <c r="E5" s="12">
        <f t="shared" si="0"/>
        <v>94800</v>
      </c>
      <c r="F5" s="12">
        <f t="shared" si="0"/>
        <v>192000</v>
      </c>
      <c r="G5" s="12">
        <f t="shared" si="0"/>
        <v>324000</v>
      </c>
      <c r="H5" s="12">
        <f t="shared" si="0"/>
        <v>460800</v>
      </c>
      <c r="I5" s="12">
        <f t="shared" si="0"/>
        <v>633600</v>
      </c>
      <c r="J5" s="12">
        <f t="shared" si="0"/>
        <v>812400</v>
      </c>
      <c r="K5" s="12">
        <f t="shared" si="0"/>
        <v>997200</v>
      </c>
      <c r="L5" s="12">
        <f t="shared" si="0"/>
        <v>1219200</v>
      </c>
      <c r="M5" s="12">
        <f t="shared" si="0"/>
        <v>1448400</v>
      </c>
      <c r="N5" s="12">
        <f t="shared" si="0"/>
        <v>1684800</v>
      </c>
      <c r="O5" s="12">
        <f aca="true" t="shared" si="1" ref="O5:AL5">O4+N5</f>
        <v>2085700</v>
      </c>
      <c r="P5" s="12">
        <f t="shared" si="1"/>
        <v>2528360</v>
      </c>
      <c r="Q5" s="12">
        <f t="shared" si="1"/>
        <v>3053000</v>
      </c>
      <c r="R5" s="12">
        <f t="shared" si="1"/>
        <v>3624620</v>
      </c>
      <c r="S5" s="12">
        <f t="shared" si="1"/>
        <v>4283440</v>
      </c>
      <c r="T5" s="12">
        <f t="shared" si="1"/>
        <v>4994460</v>
      </c>
      <c r="U5" s="12">
        <f t="shared" si="1"/>
        <v>5797900</v>
      </c>
      <c r="V5" s="12">
        <f t="shared" si="1"/>
        <v>6658760</v>
      </c>
      <c r="W5" s="12">
        <f t="shared" si="1"/>
        <v>7617260</v>
      </c>
      <c r="X5" s="12">
        <f t="shared" si="1"/>
        <v>8638400</v>
      </c>
      <c r="Y5" s="12">
        <f t="shared" si="1"/>
        <v>9762400</v>
      </c>
      <c r="Z5" s="12">
        <f t="shared" si="1"/>
        <v>10994480</v>
      </c>
      <c r="AA5" s="12">
        <f t="shared" si="1"/>
        <v>12673360</v>
      </c>
      <c r="AB5" s="12">
        <f t="shared" si="1"/>
        <v>14533560</v>
      </c>
      <c r="AC5" s="12">
        <f t="shared" si="1"/>
        <v>16583600</v>
      </c>
      <c r="AD5" s="12">
        <f t="shared" si="1"/>
        <v>18832000</v>
      </c>
      <c r="AE5" s="12">
        <f t="shared" si="1"/>
        <v>21287280</v>
      </c>
      <c r="AF5" s="12">
        <f t="shared" si="1"/>
        <v>23957960</v>
      </c>
      <c r="AG5" s="12">
        <f t="shared" si="1"/>
        <v>26799040</v>
      </c>
      <c r="AH5" s="12">
        <f t="shared" si="1"/>
        <v>29864040</v>
      </c>
      <c r="AI5" s="12">
        <f t="shared" si="1"/>
        <v>33107960</v>
      </c>
      <c r="AJ5" s="12">
        <f t="shared" si="1"/>
        <v>36584320</v>
      </c>
      <c r="AK5" s="12">
        <f t="shared" si="1"/>
        <v>40248120</v>
      </c>
      <c r="AL5" s="12">
        <f t="shared" si="1"/>
        <v>44099360</v>
      </c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</row>
    <row r="6" spans="1:62" ht="15">
      <c r="A6" s="59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</row>
    <row r="7" spans="1:62" s="51" customFormat="1" ht="15">
      <c r="A7" s="66" t="s">
        <v>50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</row>
    <row r="8" spans="1:62" ht="15">
      <c r="A8" s="56" t="s">
        <v>32</v>
      </c>
      <c r="B8" s="58">
        <f>Расходы!H40</f>
        <v>120000</v>
      </c>
      <c r="C8" s="58">
        <f>Расходы!I40</f>
        <v>113500</v>
      </c>
      <c r="D8" s="58">
        <f>Расходы!J40</f>
        <v>124060</v>
      </c>
      <c r="E8" s="58">
        <f>Расходы!K40</f>
        <v>134680</v>
      </c>
      <c r="F8" s="58">
        <f>Расходы!L40</f>
        <v>231360</v>
      </c>
      <c r="G8" s="58">
        <f>Расходы!M40</f>
        <v>192100</v>
      </c>
      <c r="H8" s="58">
        <f>Расходы!N40</f>
        <v>192340</v>
      </c>
      <c r="I8" s="58">
        <f>Расходы!O40</f>
        <v>289140</v>
      </c>
      <c r="J8" s="58">
        <f>Расходы!P40</f>
        <v>239440</v>
      </c>
      <c r="K8" s="58">
        <f>Расходы!Q40</f>
        <v>239740</v>
      </c>
      <c r="L8" s="58">
        <f>Расходы!R40</f>
        <v>336600</v>
      </c>
      <c r="M8" s="58">
        <f>Расходы!S40</f>
        <v>286960</v>
      </c>
      <c r="N8" s="58">
        <f>Расходы!T40</f>
        <v>287320</v>
      </c>
      <c r="O8" s="58">
        <f>Расходы!U40</f>
        <v>474315</v>
      </c>
      <c r="P8" s="58">
        <f>Расходы!V40</f>
        <v>498691</v>
      </c>
      <c r="Q8" s="58">
        <f>Расходы!W40</f>
        <v>450114</v>
      </c>
      <c r="R8" s="58">
        <f>Расходы!X40</f>
        <v>554787</v>
      </c>
      <c r="S8" s="58">
        <f>Расходы!Y40</f>
        <v>506507</v>
      </c>
      <c r="T8" s="58">
        <f>Расходы!Z40</f>
        <v>611477</v>
      </c>
      <c r="U8" s="58">
        <f>Расходы!AA40</f>
        <v>563494</v>
      </c>
      <c r="V8" s="58">
        <f>Расходы!AB40</f>
        <v>668761</v>
      </c>
      <c r="W8" s="58">
        <f>Расходы!AC40</f>
        <v>621075</v>
      </c>
      <c r="X8" s="58">
        <f>Расходы!AD40</f>
        <v>624639</v>
      </c>
      <c r="Y8" s="58">
        <f>Расходы!AE40</f>
        <v>637250</v>
      </c>
      <c r="Z8" s="58">
        <f>Расходы!AF40</f>
        <v>752158</v>
      </c>
      <c r="AA8" s="58">
        <f>Расходы!AG40</f>
        <v>894538</v>
      </c>
      <c r="AB8" s="58">
        <f>Расходы!AH40</f>
        <v>908680</v>
      </c>
      <c r="AC8" s="58">
        <f>Расходы!AI40</f>
        <v>1037284</v>
      </c>
      <c r="AD8" s="58">
        <f>Расходы!AJ40</f>
        <v>992350</v>
      </c>
      <c r="AE8" s="58">
        <f>Расходы!AK40</f>
        <v>1235878</v>
      </c>
      <c r="AF8" s="58">
        <f>Расходы!AL40</f>
        <v>1131868</v>
      </c>
      <c r="AG8" s="58">
        <f>Расходы!AM40</f>
        <v>1141108</v>
      </c>
      <c r="AH8" s="58">
        <f>Расходы!AN40</f>
        <v>1385560</v>
      </c>
      <c r="AI8" s="58">
        <f>Расходы!AO40</f>
        <v>1275262</v>
      </c>
      <c r="AJ8" s="58">
        <f>Расходы!AP40</f>
        <v>1292176</v>
      </c>
      <c r="AK8" s="58">
        <f>Расходы!AQ40</f>
        <v>1302340</v>
      </c>
      <c r="AL8" s="58">
        <f>Расходы!AR40</f>
        <v>1312504</v>
      </c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</row>
    <row r="9" spans="1:62" ht="15">
      <c r="A9" s="59" t="s">
        <v>31</v>
      </c>
      <c r="B9" s="61">
        <f>Расходы!H40</f>
        <v>120000</v>
      </c>
      <c r="C9" s="61">
        <f aca="true" t="shared" si="2" ref="C9:N9">C8+B9</f>
        <v>233500</v>
      </c>
      <c r="D9" s="61">
        <f t="shared" si="2"/>
        <v>357560</v>
      </c>
      <c r="E9" s="61">
        <f t="shared" si="2"/>
        <v>492240</v>
      </c>
      <c r="F9" s="61">
        <f t="shared" si="2"/>
        <v>723600</v>
      </c>
      <c r="G9" s="61">
        <f t="shared" si="2"/>
        <v>915700</v>
      </c>
      <c r="H9" s="61">
        <f t="shared" si="2"/>
        <v>1108040</v>
      </c>
      <c r="I9" s="61">
        <f t="shared" si="2"/>
        <v>1397180</v>
      </c>
      <c r="J9" s="61">
        <f t="shared" si="2"/>
        <v>1636620</v>
      </c>
      <c r="K9" s="61">
        <f t="shared" si="2"/>
        <v>1876360</v>
      </c>
      <c r="L9" s="61">
        <f t="shared" si="2"/>
        <v>2212960</v>
      </c>
      <c r="M9" s="61">
        <f t="shared" si="2"/>
        <v>2499920</v>
      </c>
      <c r="N9" s="61">
        <f t="shared" si="2"/>
        <v>2787240</v>
      </c>
      <c r="O9" s="61">
        <f aca="true" t="shared" si="3" ref="O9:AL9">O8+N9</f>
        <v>3261555</v>
      </c>
      <c r="P9" s="61">
        <f t="shared" si="3"/>
        <v>3760246</v>
      </c>
      <c r="Q9" s="61">
        <f t="shared" si="3"/>
        <v>4210360</v>
      </c>
      <c r="R9" s="61">
        <f t="shared" si="3"/>
        <v>4765147</v>
      </c>
      <c r="S9" s="61">
        <f t="shared" si="3"/>
        <v>5271654</v>
      </c>
      <c r="T9" s="61">
        <f t="shared" si="3"/>
        <v>5883131</v>
      </c>
      <c r="U9" s="61">
        <f t="shared" si="3"/>
        <v>6446625</v>
      </c>
      <c r="V9" s="61">
        <f t="shared" si="3"/>
        <v>7115386</v>
      </c>
      <c r="W9" s="61">
        <f t="shared" si="3"/>
        <v>7736461</v>
      </c>
      <c r="X9" s="61">
        <f t="shared" si="3"/>
        <v>8361100</v>
      </c>
      <c r="Y9" s="61">
        <f t="shared" si="3"/>
        <v>8998350</v>
      </c>
      <c r="Z9" s="61">
        <f t="shared" si="3"/>
        <v>9750508</v>
      </c>
      <c r="AA9" s="61">
        <f t="shared" si="3"/>
        <v>10645046</v>
      </c>
      <c r="AB9" s="61">
        <f t="shared" si="3"/>
        <v>11553726</v>
      </c>
      <c r="AC9" s="61">
        <f t="shared" si="3"/>
        <v>12591010</v>
      </c>
      <c r="AD9" s="61">
        <f t="shared" si="3"/>
        <v>13583360</v>
      </c>
      <c r="AE9" s="61">
        <f t="shared" si="3"/>
        <v>14819238</v>
      </c>
      <c r="AF9" s="61">
        <f t="shared" si="3"/>
        <v>15951106</v>
      </c>
      <c r="AG9" s="61">
        <f t="shared" si="3"/>
        <v>17092214</v>
      </c>
      <c r="AH9" s="61">
        <f t="shared" si="3"/>
        <v>18477774</v>
      </c>
      <c r="AI9" s="61">
        <f t="shared" si="3"/>
        <v>19753036</v>
      </c>
      <c r="AJ9" s="61">
        <f t="shared" si="3"/>
        <v>21045212</v>
      </c>
      <c r="AK9" s="61">
        <f t="shared" si="3"/>
        <v>22347552</v>
      </c>
      <c r="AL9" s="61">
        <f t="shared" si="3"/>
        <v>23660056</v>
      </c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</row>
    <row r="10" spans="1:62" ht="15">
      <c r="A10" s="60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</row>
    <row r="11" spans="1:62" s="51" customFormat="1" ht="15">
      <c r="A11" s="67" t="s">
        <v>51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</row>
    <row r="12" spans="1:62" ht="15">
      <c r="A12" s="69" t="s">
        <v>54</v>
      </c>
      <c r="B12" s="61">
        <f aca="true" t="shared" si="4" ref="B12:N12">B4-B8</f>
        <v>-120000</v>
      </c>
      <c r="C12" s="61">
        <f t="shared" si="4"/>
        <v>-113500</v>
      </c>
      <c r="D12" s="61">
        <f t="shared" si="4"/>
        <v>-92860</v>
      </c>
      <c r="E12" s="61">
        <f t="shared" si="4"/>
        <v>-71080</v>
      </c>
      <c r="F12" s="61">
        <f t="shared" si="4"/>
        <v>-134160</v>
      </c>
      <c r="G12" s="61">
        <f t="shared" si="4"/>
        <v>-60100</v>
      </c>
      <c r="H12" s="61">
        <f t="shared" si="4"/>
        <v>-55540</v>
      </c>
      <c r="I12" s="61">
        <f t="shared" si="4"/>
        <v>-116340</v>
      </c>
      <c r="J12" s="61">
        <f t="shared" si="4"/>
        <v>-60640</v>
      </c>
      <c r="K12" s="61">
        <f t="shared" si="4"/>
        <v>-54940</v>
      </c>
      <c r="L12" s="61">
        <f t="shared" si="4"/>
        <v>-114600</v>
      </c>
      <c r="M12" s="61">
        <f t="shared" si="4"/>
        <v>-57760</v>
      </c>
      <c r="N12" s="61">
        <f t="shared" si="4"/>
        <v>-50920</v>
      </c>
      <c r="O12" s="61">
        <f aca="true" t="shared" si="5" ref="O12:AL12">O4-O8</f>
        <v>-73415</v>
      </c>
      <c r="P12" s="61">
        <f t="shared" si="5"/>
        <v>-56031</v>
      </c>
      <c r="Q12" s="61">
        <f t="shared" si="5"/>
        <v>74526</v>
      </c>
      <c r="R12" s="61">
        <f t="shared" si="5"/>
        <v>16833</v>
      </c>
      <c r="S12" s="61">
        <f t="shared" si="5"/>
        <v>152313</v>
      </c>
      <c r="T12" s="61">
        <f t="shared" si="5"/>
        <v>99543</v>
      </c>
      <c r="U12" s="61">
        <f t="shared" si="5"/>
        <v>239946</v>
      </c>
      <c r="V12" s="61">
        <f t="shared" si="5"/>
        <v>192099</v>
      </c>
      <c r="W12" s="61">
        <f t="shared" si="5"/>
        <v>337425</v>
      </c>
      <c r="X12" s="61">
        <f t="shared" si="5"/>
        <v>396501</v>
      </c>
      <c r="Y12" s="61">
        <f t="shared" si="5"/>
        <v>486750</v>
      </c>
      <c r="Z12" s="61">
        <f t="shared" si="5"/>
        <v>479922</v>
      </c>
      <c r="AA12" s="61">
        <f t="shared" si="5"/>
        <v>784342</v>
      </c>
      <c r="AB12" s="61">
        <f t="shared" si="5"/>
        <v>951520</v>
      </c>
      <c r="AC12" s="61">
        <f t="shared" si="5"/>
        <v>1012756</v>
      </c>
      <c r="AD12" s="61">
        <f t="shared" si="5"/>
        <v>1256050</v>
      </c>
      <c r="AE12" s="61">
        <f t="shared" si="5"/>
        <v>1219402</v>
      </c>
      <c r="AF12" s="61">
        <f t="shared" si="5"/>
        <v>1538812</v>
      </c>
      <c r="AG12" s="61">
        <f t="shared" si="5"/>
        <v>1699972</v>
      </c>
      <c r="AH12" s="61">
        <f t="shared" si="5"/>
        <v>1679440</v>
      </c>
      <c r="AI12" s="61">
        <f t="shared" si="5"/>
        <v>1968658</v>
      </c>
      <c r="AJ12" s="61">
        <f t="shared" si="5"/>
        <v>2184184</v>
      </c>
      <c r="AK12" s="61">
        <f t="shared" si="5"/>
        <v>2361460</v>
      </c>
      <c r="AL12" s="61">
        <f t="shared" si="5"/>
        <v>2538736</v>
      </c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</row>
    <row r="13" spans="1:62" ht="15">
      <c r="A13" s="69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</row>
    <row r="14" spans="1:62" s="51" customFormat="1" ht="15">
      <c r="A14" s="67" t="s">
        <v>55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</row>
    <row r="15" spans="1:62" ht="15">
      <c r="A15" s="34" t="s">
        <v>61</v>
      </c>
      <c r="B15" s="61">
        <f>IF(B12&lt;0,0,15%*B12)</f>
        <v>0</v>
      </c>
      <c r="C15" s="61">
        <f aca="true" t="shared" si="6" ref="C15:N15">IF(C12&lt;0,0,15%*C12)</f>
        <v>0</v>
      </c>
      <c r="D15" s="61">
        <f t="shared" si="6"/>
        <v>0</v>
      </c>
      <c r="E15" s="61">
        <f t="shared" si="6"/>
        <v>0</v>
      </c>
      <c r="F15" s="61">
        <f t="shared" si="6"/>
        <v>0</v>
      </c>
      <c r="G15" s="61">
        <f t="shared" si="6"/>
        <v>0</v>
      </c>
      <c r="H15" s="61">
        <f t="shared" si="6"/>
        <v>0</v>
      </c>
      <c r="I15" s="61">
        <f t="shared" si="6"/>
        <v>0</v>
      </c>
      <c r="J15" s="61">
        <f t="shared" si="6"/>
        <v>0</v>
      </c>
      <c r="K15" s="61">
        <f t="shared" si="6"/>
        <v>0</v>
      </c>
      <c r="L15" s="61">
        <f t="shared" si="6"/>
        <v>0</v>
      </c>
      <c r="M15" s="61">
        <f t="shared" si="6"/>
        <v>0</v>
      </c>
      <c r="N15" s="61">
        <f t="shared" si="6"/>
        <v>0</v>
      </c>
      <c r="O15" s="61">
        <f aca="true" t="shared" si="7" ref="O15:AL15">IF(O12&lt;0,0,15%*O12)</f>
        <v>0</v>
      </c>
      <c r="P15" s="61">
        <f t="shared" si="7"/>
        <v>0</v>
      </c>
      <c r="Q15" s="61">
        <f t="shared" si="7"/>
        <v>11178.9</v>
      </c>
      <c r="R15" s="61">
        <f t="shared" si="7"/>
        <v>2524.95</v>
      </c>
      <c r="S15" s="61">
        <f t="shared" si="7"/>
        <v>22846.95</v>
      </c>
      <c r="T15" s="61">
        <f t="shared" si="7"/>
        <v>14931.449999999999</v>
      </c>
      <c r="U15" s="61">
        <f t="shared" si="7"/>
        <v>35991.9</v>
      </c>
      <c r="V15" s="61">
        <f t="shared" si="7"/>
        <v>28814.85</v>
      </c>
      <c r="W15" s="61">
        <f t="shared" si="7"/>
        <v>50613.75</v>
      </c>
      <c r="X15" s="61">
        <f t="shared" si="7"/>
        <v>59475.149999999994</v>
      </c>
      <c r="Y15" s="61">
        <f t="shared" si="7"/>
        <v>73012.5</v>
      </c>
      <c r="Z15" s="61">
        <f t="shared" si="7"/>
        <v>71988.3</v>
      </c>
      <c r="AA15" s="61">
        <f t="shared" si="7"/>
        <v>117651.3</v>
      </c>
      <c r="AB15" s="61">
        <f t="shared" si="7"/>
        <v>142728</v>
      </c>
      <c r="AC15" s="61">
        <f t="shared" si="7"/>
        <v>151913.4</v>
      </c>
      <c r="AD15" s="61">
        <f t="shared" si="7"/>
        <v>188407.5</v>
      </c>
      <c r="AE15" s="61">
        <f t="shared" si="7"/>
        <v>182910.3</v>
      </c>
      <c r="AF15" s="61">
        <f t="shared" si="7"/>
        <v>230821.8</v>
      </c>
      <c r="AG15" s="61">
        <f t="shared" si="7"/>
        <v>254995.8</v>
      </c>
      <c r="AH15" s="61">
        <f t="shared" si="7"/>
        <v>251916</v>
      </c>
      <c r="AI15" s="61">
        <f t="shared" si="7"/>
        <v>295298.7</v>
      </c>
      <c r="AJ15" s="61">
        <f t="shared" si="7"/>
        <v>327627.6</v>
      </c>
      <c r="AK15" s="61">
        <f t="shared" si="7"/>
        <v>354219</v>
      </c>
      <c r="AL15" s="61">
        <f t="shared" si="7"/>
        <v>380810.39999999997</v>
      </c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</row>
    <row r="16" spans="1:62" ht="15">
      <c r="A16" s="34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</row>
    <row r="17" spans="1:38" ht="15">
      <c r="A17" s="34" t="s">
        <v>56</v>
      </c>
      <c r="B17" s="71">
        <f>SUM(B15:B15)</f>
        <v>0</v>
      </c>
      <c r="C17" s="71">
        <f aca="true" t="shared" si="8" ref="C17:N17">SUM(C15:C15)+B17</f>
        <v>0</v>
      </c>
      <c r="D17" s="71">
        <f t="shared" si="8"/>
        <v>0</v>
      </c>
      <c r="E17" s="71">
        <f t="shared" si="8"/>
        <v>0</v>
      </c>
      <c r="F17" s="71">
        <f t="shared" si="8"/>
        <v>0</v>
      </c>
      <c r="G17" s="71">
        <f t="shared" si="8"/>
        <v>0</v>
      </c>
      <c r="H17" s="71">
        <f t="shared" si="8"/>
        <v>0</v>
      </c>
      <c r="I17" s="71">
        <f t="shared" si="8"/>
        <v>0</v>
      </c>
      <c r="J17" s="71">
        <f t="shared" si="8"/>
        <v>0</v>
      </c>
      <c r="K17" s="71">
        <f t="shared" si="8"/>
        <v>0</v>
      </c>
      <c r="L17" s="71">
        <f t="shared" si="8"/>
        <v>0</v>
      </c>
      <c r="M17" s="71">
        <f t="shared" si="8"/>
        <v>0</v>
      </c>
      <c r="N17" s="71">
        <f t="shared" si="8"/>
        <v>0</v>
      </c>
      <c r="O17" s="71">
        <f aca="true" t="shared" si="9" ref="O17:AL17">SUM(O15:O15)+N17</f>
        <v>0</v>
      </c>
      <c r="P17" s="71">
        <f t="shared" si="9"/>
        <v>0</v>
      </c>
      <c r="Q17" s="71">
        <f t="shared" si="9"/>
        <v>11178.9</v>
      </c>
      <c r="R17" s="71">
        <f t="shared" si="9"/>
        <v>13703.849999999999</v>
      </c>
      <c r="S17" s="71">
        <f t="shared" si="9"/>
        <v>36550.8</v>
      </c>
      <c r="T17" s="71">
        <f t="shared" si="9"/>
        <v>51482.25</v>
      </c>
      <c r="U17" s="71">
        <f t="shared" si="9"/>
        <v>87474.15</v>
      </c>
      <c r="V17" s="71">
        <f t="shared" si="9"/>
        <v>116289</v>
      </c>
      <c r="W17" s="71">
        <f t="shared" si="9"/>
        <v>166902.75</v>
      </c>
      <c r="X17" s="71">
        <f t="shared" si="9"/>
        <v>226377.9</v>
      </c>
      <c r="Y17" s="71">
        <f t="shared" si="9"/>
        <v>299390.4</v>
      </c>
      <c r="Z17" s="71">
        <f t="shared" si="9"/>
        <v>371378.7</v>
      </c>
      <c r="AA17" s="71">
        <f t="shared" si="9"/>
        <v>489030</v>
      </c>
      <c r="AB17" s="71">
        <f t="shared" si="9"/>
        <v>631758</v>
      </c>
      <c r="AC17" s="71">
        <f t="shared" si="9"/>
        <v>783671.4</v>
      </c>
      <c r="AD17" s="71">
        <f t="shared" si="9"/>
        <v>972078.9</v>
      </c>
      <c r="AE17" s="71">
        <f t="shared" si="9"/>
        <v>1154989.2</v>
      </c>
      <c r="AF17" s="71">
        <f t="shared" si="9"/>
        <v>1385811</v>
      </c>
      <c r="AG17" s="71">
        <f t="shared" si="9"/>
        <v>1640806.8</v>
      </c>
      <c r="AH17" s="71">
        <f t="shared" si="9"/>
        <v>1892722.8</v>
      </c>
      <c r="AI17" s="71">
        <f t="shared" si="9"/>
        <v>2188021.5</v>
      </c>
      <c r="AJ17" s="71">
        <f t="shared" si="9"/>
        <v>2515649.1</v>
      </c>
      <c r="AK17" s="71">
        <f t="shared" si="9"/>
        <v>2869868.1</v>
      </c>
      <c r="AL17" s="71">
        <f t="shared" si="9"/>
        <v>3250678.5</v>
      </c>
    </row>
    <row r="18" spans="1:62" s="51" customFormat="1" ht="15">
      <c r="A18" s="67" t="s">
        <v>51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</row>
    <row r="19" spans="1:62" ht="15">
      <c r="A19" s="69" t="s">
        <v>53</v>
      </c>
      <c r="B19" s="46">
        <f>B12-B15</f>
        <v>-120000</v>
      </c>
      <c r="C19" s="46">
        <f aca="true" t="shared" si="10" ref="C19:N19">C12-C15</f>
        <v>-113500</v>
      </c>
      <c r="D19" s="46">
        <f t="shared" si="10"/>
        <v>-92860</v>
      </c>
      <c r="E19" s="46">
        <f t="shared" si="10"/>
        <v>-71080</v>
      </c>
      <c r="F19" s="46">
        <f t="shared" si="10"/>
        <v>-134160</v>
      </c>
      <c r="G19" s="46">
        <f t="shared" si="10"/>
        <v>-60100</v>
      </c>
      <c r="H19" s="46">
        <f t="shared" si="10"/>
        <v>-55540</v>
      </c>
      <c r="I19" s="46">
        <f t="shared" si="10"/>
        <v>-116340</v>
      </c>
      <c r="J19" s="46">
        <f t="shared" si="10"/>
        <v>-60640</v>
      </c>
      <c r="K19" s="46">
        <f t="shared" si="10"/>
        <v>-54940</v>
      </c>
      <c r="L19" s="46">
        <f t="shared" si="10"/>
        <v>-114600</v>
      </c>
      <c r="M19" s="46">
        <f t="shared" si="10"/>
        <v>-57760</v>
      </c>
      <c r="N19" s="46">
        <f t="shared" si="10"/>
        <v>-50920</v>
      </c>
      <c r="O19" s="46">
        <f aca="true" t="shared" si="11" ref="O19:AL19">O12-O15</f>
        <v>-73415</v>
      </c>
      <c r="P19" s="46">
        <f t="shared" si="11"/>
        <v>-56031</v>
      </c>
      <c r="Q19" s="46">
        <f t="shared" si="11"/>
        <v>63347.1</v>
      </c>
      <c r="R19" s="46">
        <f t="shared" si="11"/>
        <v>14308.05</v>
      </c>
      <c r="S19" s="46">
        <f t="shared" si="11"/>
        <v>129466.05</v>
      </c>
      <c r="T19" s="46">
        <f t="shared" si="11"/>
        <v>84611.55</v>
      </c>
      <c r="U19" s="46">
        <f t="shared" si="11"/>
        <v>203954.1</v>
      </c>
      <c r="V19" s="46">
        <f t="shared" si="11"/>
        <v>163284.15</v>
      </c>
      <c r="W19" s="46">
        <f t="shared" si="11"/>
        <v>286811.25</v>
      </c>
      <c r="X19" s="46">
        <f t="shared" si="11"/>
        <v>337025.85</v>
      </c>
      <c r="Y19" s="46">
        <f t="shared" si="11"/>
        <v>413737.5</v>
      </c>
      <c r="Z19" s="46">
        <f t="shared" si="11"/>
        <v>407933.7</v>
      </c>
      <c r="AA19" s="46">
        <f t="shared" si="11"/>
        <v>666690.7</v>
      </c>
      <c r="AB19" s="46">
        <f t="shared" si="11"/>
        <v>808792</v>
      </c>
      <c r="AC19" s="46">
        <f t="shared" si="11"/>
        <v>860842.6</v>
      </c>
      <c r="AD19" s="46">
        <f t="shared" si="11"/>
        <v>1067642.5</v>
      </c>
      <c r="AE19" s="46">
        <f t="shared" si="11"/>
        <v>1036491.7</v>
      </c>
      <c r="AF19" s="46">
        <f t="shared" si="11"/>
        <v>1307990.2</v>
      </c>
      <c r="AG19" s="46">
        <f t="shared" si="11"/>
        <v>1444976.2</v>
      </c>
      <c r="AH19" s="46">
        <f t="shared" si="11"/>
        <v>1427524</v>
      </c>
      <c r="AI19" s="46">
        <f t="shared" si="11"/>
        <v>1673359.3</v>
      </c>
      <c r="AJ19" s="46">
        <f t="shared" si="11"/>
        <v>1856556.4</v>
      </c>
      <c r="AK19" s="46">
        <f t="shared" si="11"/>
        <v>2007241</v>
      </c>
      <c r="AL19" s="46">
        <f t="shared" si="11"/>
        <v>2157925.6</v>
      </c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</row>
    <row r="20" spans="1:62" ht="15">
      <c r="A20" s="69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</row>
    <row r="21" spans="1:62" s="22" customFormat="1" ht="18.75" customHeight="1">
      <c r="A21" s="68" t="s">
        <v>52</v>
      </c>
      <c r="B21" s="70">
        <f aca="true" t="shared" si="12" ref="B21:N21">B5-B9-B17</f>
        <v>-120000</v>
      </c>
      <c r="C21" s="70">
        <f t="shared" si="12"/>
        <v>-233500</v>
      </c>
      <c r="D21" s="70">
        <f t="shared" si="12"/>
        <v>-326360</v>
      </c>
      <c r="E21" s="70">
        <f t="shared" si="12"/>
        <v>-397440</v>
      </c>
      <c r="F21" s="70">
        <f t="shared" si="12"/>
        <v>-531600</v>
      </c>
      <c r="G21" s="70">
        <f t="shared" si="12"/>
        <v>-591700</v>
      </c>
      <c r="H21" s="70">
        <f t="shared" si="12"/>
        <v>-647240</v>
      </c>
      <c r="I21" s="70">
        <f t="shared" si="12"/>
        <v>-763580</v>
      </c>
      <c r="J21" s="70">
        <f t="shared" si="12"/>
        <v>-824220</v>
      </c>
      <c r="K21" s="70">
        <f t="shared" si="12"/>
        <v>-879160</v>
      </c>
      <c r="L21" s="70">
        <f t="shared" si="12"/>
        <v>-993760</v>
      </c>
      <c r="M21" s="70">
        <f t="shared" si="12"/>
        <v>-1051520</v>
      </c>
      <c r="N21" s="70">
        <f t="shared" si="12"/>
        <v>-1102440</v>
      </c>
      <c r="O21" s="70">
        <f aca="true" t="shared" si="13" ref="O21:AL21">O5-O9-O17</f>
        <v>-1175855</v>
      </c>
      <c r="P21" s="70">
        <f t="shared" si="13"/>
        <v>-1231886</v>
      </c>
      <c r="Q21" s="70">
        <f t="shared" si="13"/>
        <v>-1168538.9</v>
      </c>
      <c r="R21" s="70">
        <f t="shared" si="13"/>
        <v>-1154230.85</v>
      </c>
      <c r="S21" s="70">
        <f t="shared" si="13"/>
        <v>-1024764.8</v>
      </c>
      <c r="T21" s="70">
        <f t="shared" si="13"/>
        <v>-940153.25</v>
      </c>
      <c r="U21" s="70">
        <f t="shared" si="13"/>
        <v>-736199.15</v>
      </c>
      <c r="V21" s="70">
        <f t="shared" si="13"/>
        <v>-572915</v>
      </c>
      <c r="W21" s="70">
        <f t="shared" si="13"/>
        <v>-286103.75</v>
      </c>
      <c r="X21" s="70">
        <f t="shared" si="13"/>
        <v>50922.100000000006</v>
      </c>
      <c r="Y21" s="70">
        <f t="shared" si="13"/>
        <v>464659.6</v>
      </c>
      <c r="Z21" s="70">
        <f t="shared" si="13"/>
        <v>872593.3</v>
      </c>
      <c r="AA21" s="70">
        <f t="shared" si="13"/>
        <v>1539284</v>
      </c>
      <c r="AB21" s="70">
        <f t="shared" si="13"/>
        <v>2348076</v>
      </c>
      <c r="AC21" s="70">
        <f t="shared" si="13"/>
        <v>3208918.6</v>
      </c>
      <c r="AD21" s="70">
        <f t="shared" si="13"/>
        <v>4276561.1</v>
      </c>
      <c r="AE21" s="70">
        <f t="shared" si="13"/>
        <v>5313052.8</v>
      </c>
      <c r="AF21" s="70">
        <f t="shared" si="13"/>
        <v>6621043</v>
      </c>
      <c r="AG21" s="70">
        <f t="shared" si="13"/>
        <v>8066019.2</v>
      </c>
      <c r="AH21" s="70">
        <f t="shared" si="13"/>
        <v>9493543.2</v>
      </c>
      <c r="AI21" s="70">
        <f t="shared" si="13"/>
        <v>11166902.5</v>
      </c>
      <c r="AJ21" s="70">
        <f t="shared" si="13"/>
        <v>13023458.9</v>
      </c>
      <c r="AK21" s="70">
        <f t="shared" si="13"/>
        <v>15030699.9</v>
      </c>
      <c r="AL21" s="70">
        <f t="shared" si="13"/>
        <v>17188625.5</v>
      </c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</row>
    <row r="22" spans="1:62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</row>
    <row r="23" spans="1:62" ht="15">
      <c r="A23" s="3" t="s">
        <v>62</v>
      </c>
      <c r="B23" s="3"/>
      <c r="C23" s="61">
        <f>IF(C19&lt;0,0,81%*C19)</f>
        <v>0</v>
      </c>
      <c r="D23" s="61">
        <f aca="true" t="shared" si="14" ref="D23:N23">IF(D19&lt;0,0,81%*D19)</f>
        <v>0</v>
      </c>
      <c r="E23" s="61">
        <f t="shared" si="14"/>
        <v>0</v>
      </c>
      <c r="F23" s="61">
        <f t="shared" si="14"/>
        <v>0</v>
      </c>
      <c r="G23" s="61">
        <f t="shared" si="14"/>
        <v>0</v>
      </c>
      <c r="H23" s="61">
        <f t="shared" si="14"/>
        <v>0</v>
      </c>
      <c r="I23" s="61">
        <f t="shared" si="14"/>
        <v>0</v>
      </c>
      <c r="J23" s="61">
        <f t="shared" si="14"/>
        <v>0</v>
      </c>
      <c r="K23" s="61">
        <f t="shared" si="14"/>
        <v>0</v>
      </c>
      <c r="L23" s="61">
        <f t="shared" si="14"/>
        <v>0</v>
      </c>
      <c r="M23" s="61">
        <f t="shared" si="14"/>
        <v>0</v>
      </c>
      <c r="N23" s="61">
        <f t="shared" si="14"/>
        <v>0</v>
      </c>
      <c r="O23" s="61">
        <f aca="true" t="shared" si="15" ref="O23:AL23">IF(O19&lt;0,0,81%*O19)</f>
        <v>0</v>
      </c>
      <c r="P23" s="61">
        <f t="shared" si="15"/>
        <v>0</v>
      </c>
      <c r="Q23" s="61">
        <f t="shared" si="15"/>
        <v>51311.151000000005</v>
      </c>
      <c r="R23" s="61">
        <f t="shared" si="15"/>
        <v>11589.5205</v>
      </c>
      <c r="S23" s="61">
        <f t="shared" si="15"/>
        <v>104867.50050000001</v>
      </c>
      <c r="T23" s="61">
        <f t="shared" si="15"/>
        <v>68535.3555</v>
      </c>
      <c r="U23" s="61">
        <f t="shared" si="15"/>
        <v>165202.82100000003</v>
      </c>
      <c r="V23" s="61">
        <f t="shared" si="15"/>
        <v>132260.16150000002</v>
      </c>
      <c r="W23" s="61">
        <f t="shared" si="15"/>
        <v>232317.11250000002</v>
      </c>
      <c r="X23" s="61">
        <f t="shared" si="15"/>
        <v>272990.9385</v>
      </c>
      <c r="Y23" s="61">
        <f t="shared" si="15"/>
        <v>335127.375</v>
      </c>
      <c r="Z23" s="61">
        <f t="shared" si="15"/>
        <v>330426.297</v>
      </c>
      <c r="AA23" s="61">
        <f t="shared" si="15"/>
        <v>540019.467</v>
      </c>
      <c r="AB23" s="61">
        <f t="shared" si="15"/>
        <v>655121.52</v>
      </c>
      <c r="AC23" s="61">
        <f t="shared" si="15"/>
        <v>697282.506</v>
      </c>
      <c r="AD23" s="61">
        <f t="shared" si="15"/>
        <v>864790.425</v>
      </c>
      <c r="AE23" s="61">
        <f t="shared" si="15"/>
        <v>839558.277</v>
      </c>
      <c r="AF23" s="61">
        <f t="shared" si="15"/>
        <v>1059472.062</v>
      </c>
      <c r="AG23" s="61">
        <f t="shared" si="15"/>
        <v>1170430.722</v>
      </c>
      <c r="AH23" s="61">
        <f t="shared" si="15"/>
        <v>1156294.4400000002</v>
      </c>
      <c r="AI23" s="61">
        <f t="shared" si="15"/>
        <v>1355421.033</v>
      </c>
      <c r="AJ23" s="61">
        <f t="shared" si="15"/>
        <v>1503810.6840000001</v>
      </c>
      <c r="AK23" s="61">
        <f t="shared" si="15"/>
        <v>1625865.2100000002</v>
      </c>
      <c r="AL23" s="61">
        <f t="shared" si="15"/>
        <v>1747919.7360000003</v>
      </c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</row>
    <row r="24" spans="1:62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</row>
  </sheetData>
  <sheetProtection selectLockedCells="1" selectUnlockedCells="1"/>
  <mergeCells count="1">
    <mergeCell ref="A1:B1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Василий Чуранов</dc:creator>
  <cp:keywords/>
  <dc:description/>
  <cp:lastModifiedBy>Василий Чуранов</cp:lastModifiedBy>
  <cp:lastPrinted>2016-04-06T10:28:42Z</cp:lastPrinted>
  <dcterms:created xsi:type="dcterms:W3CDTF">2014-07-11T06:42:19Z</dcterms:created>
  <dcterms:modified xsi:type="dcterms:W3CDTF">2016-04-21T20:09:02Z</dcterms:modified>
  <cp:category/>
  <cp:version/>
  <cp:contentType/>
  <cp:contentStatus/>
</cp:coreProperties>
</file>